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ภาษีที่ดินและสิ่งปลูกสร้าง2565\"/>
    </mc:Choice>
  </mc:AlternateContent>
  <xr:revisionPtr revIDLastSave="0" documentId="13_ncr:1_{E59ACAD7-6D4B-4820-BEC1-8A979242D424}" xr6:coauthVersionLast="45" xr6:coauthVersionMax="45" xr10:uidLastSave="{00000000-0000-0000-0000-000000000000}"/>
  <bookViews>
    <workbookView xWindow="-110" yWindow="-110" windowWidth="19420" windowHeight="10420" tabRatio="947" firstSheet="165" activeTab="180" xr2:uid="{00000000-000D-0000-FFFF-FFFF00000000}"/>
  </bookViews>
  <sheets>
    <sheet name="จุฑาพร" sheetId="112" r:id="rId1"/>
    <sheet name="ทักษิณ" sheetId="3" r:id="rId2"/>
    <sheet name="ยอดรักษ์" sheetId="113" r:id="rId3"/>
    <sheet name="ชีพ(อนันทศักดิ์)" sheetId="114" r:id="rId4"/>
    <sheet name="อนุดา" sheetId="115" r:id="rId5"/>
    <sheet name="สร้วง" sheetId="116" r:id="rId6"/>
    <sheet name="สาคร" sheetId="118" r:id="rId7"/>
    <sheet name="พอท.ปิยะวัฒน์" sheetId="119" r:id="rId8"/>
    <sheet name="จารึก" sheetId="120" r:id="rId9"/>
    <sheet name="กัลยา" sheetId="121" r:id="rId10"/>
    <sheet name="จันทร์(ธัญพัฒน์ เพชรแดง)" sheetId="122" r:id="rId11"/>
    <sheet name="ชุติกาญจน์" sheetId="125" r:id="rId12"/>
    <sheet name="วรนุช (ติ้ว)" sheetId="126" r:id="rId13"/>
    <sheet name="เอก" sheetId="127" r:id="rId14"/>
    <sheet name="ยงยุทธ" sheetId="128" r:id="rId15"/>
    <sheet name="วัชระ" sheetId="129" r:id="rId16"/>
    <sheet name="อำไพ" sheetId="131" r:id="rId17"/>
    <sheet name="จำลอง" sheetId="132" r:id="rId18"/>
    <sheet name="อุบล" sheetId="133" r:id="rId19"/>
    <sheet name="เกษรา" sheetId="134" r:id="rId20"/>
    <sheet name="บุญธรรม" sheetId="135" r:id="rId21"/>
    <sheet name="ชนันท์" sheetId="136" r:id="rId22"/>
    <sheet name="เคียง" sheetId="137" r:id="rId23"/>
    <sheet name="ละออง" sheetId="138" r:id="rId24"/>
    <sheet name="ประไพ" sheetId="139" r:id="rId25"/>
    <sheet name="พศกฤษ" sheetId="140" r:id="rId26"/>
    <sheet name="แจ้ว" sheetId="141" r:id="rId27"/>
    <sheet name="เทียนชัย" sheetId="142" r:id="rId28"/>
    <sheet name="เริงชัย" sheetId="143" r:id="rId29"/>
    <sheet name="คำนึง" sheetId="144" r:id="rId30"/>
    <sheet name="สุวิทย์" sheetId="145" r:id="rId31"/>
    <sheet name="เสาวลักษณ์" sheetId="146" r:id="rId32"/>
    <sheet name="อารีย์" sheetId="147" r:id="rId33"/>
    <sheet name="กระบวน จุริรัชนีกร" sheetId="148" r:id="rId34"/>
    <sheet name="เพิ่ม" sheetId="150" r:id="rId35"/>
    <sheet name="อุไร" sheetId="151" r:id="rId36"/>
    <sheet name="อรวรรณ" sheetId="152" r:id="rId37"/>
    <sheet name="สุภาพ" sheetId="153" r:id="rId38"/>
    <sheet name="ฉ้าย" sheetId="154" r:id="rId39"/>
    <sheet name="สนั่น(ฐิตารีย์)" sheetId="155" r:id="rId40"/>
    <sheet name="อภิชาติ" sheetId="156" r:id="rId41"/>
    <sheet name="อาทร" sheetId="158" r:id="rId42"/>
    <sheet name="ถาวร" sheetId="159" r:id="rId43"/>
    <sheet name="ณรงค์ ชูสิงแค" sheetId="160" r:id="rId44"/>
    <sheet name="พรั่ง" sheetId="162" r:id="rId45"/>
    <sheet name="ถนอม" sheetId="163" r:id="rId46"/>
    <sheet name="พยอม" sheetId="164" r:id="rId47"/>
    <sheet name="สำราญ" sheetId="165" r:id="rId48"/>
    <sheet name="พรทิพย์" sheetId="166" r:id="rId49"/>
    <sheet name="คำนูญ" sheetId="167" r:id="rId50"/>
    <sheet name="ฤทัยรัตน์" sheetId="168" r:id="rId51"/>
    <sheet name="ปรีชา" sheetId="169" r:id="rId52"/>
    <sheet name="ประเทือง" sheetId="170" r:id="rId53"/>
    <sheet name="สุภาณี" sheetId="171" r:id="rId54"/>
    <sheet name="บวน" sheetId="172" r:id="rId55"/>
    <sheet name="เสรี(นัยณา)" sheetId="173" r:id="rId56"/>
    <sheet name="เดโช" sheetId="174" r:id="rId57"/>
    <sheet name="ประทุม" sheetId="175" r:id="rId58"/>
    <sheet name="เพ็ญศรี" sheetId="177" r:id="rId59"/>
    <sheet name="ครื้น" sheetId="176" r:id="rId60"/>
    <sheet name="สาโรจน์" sheetId="178" r:id="rId61"/>
    <sheet name="อุไรวรรณ" sheetId="179" r:id="rId62"/>
    <sheet name="ชุติมา" sheetId="180" r:id="rId63"/>
    <sheet name="สุชัด" sheetId="181" r:id="rId64"/>
    <sheet name="กระแสร์" sheetId="182" r:id="rId65"/>
    <sheet name="พิริยะ" sheetId="184" r:id="rId66"/>
    <sheet name="เกรียงศักดิ์" sheetId="185" r:id="rId67"/>
    <sheet name="อดุลย์" sheetId="186" r:id="rId68"/>
    <sheet name="มธุรส" sheetId="187" r:id="rId69"/>
    <sheet name="อมรรัตน์" sheetId="188" r:id="rId70"/>
    <sheet name="ณรงค์ คงตุก" sheetId="189" r:id="rId71"/>
    <sheet name="ยินดี" sheetId="192" r:id="rId72"/>
    <sheet name="วีระ" sheetId="190" r:id="rId73"/>
    <sheet name="หจก.พรพีรพัฒน์" sheetId="191" r:id="rId74"/>
    <sheet name="วิฑูร" sheetId="110" r:id="rId75"/>
    <sheet name="ชัยธนัตถ์" sheetId="111" r:id="rId76"/>
    <sheet name="ธีระพงศ์" sheetId="193" r:id="rId77"/>
    <sheet name="จารึก  สุดเอียด" sheetId="313" r:id="rId78"/>
    <sheet name="เจิม" sheetId="198" r:id="rId79"/>
    <sheet name="เกศียร" sheetId="197" r:id="rId80"/>
    <sheet name="ไพรัตน์" sheetId="202" r:id="rId81"/>
    <sheet name="สุชาติ" sheetId="196" r:id="rId82"/>
    <sheet name="นิติ" sheetId="204" r:id="rId83"/>
    <sheet name="วิจิตรตรี" sheetId="205" r:id="rId84"/>
    <sheet name="เฉลิม" sheetId="195" r:id="rId85"/>
    <sheet name="ปรีดา" sheetId="206" r:id="rId86"/>
    <sheet name="ปราณี (ภานุวัตร)" sheetId="207" r:id="rId87"/>
    <sheet name="นางสาวชุติมา สุดจันทร์" sheetId="201" r:id="rId88"/>
    <sheet name="ชุม(จนันท์พร)" sheetId="208" r:id="rId89"/>
    <sheet name="ก้องเกียรติ" sheetId="211" r:id="rId90"/>
    <sheet name="กิตติพงค์ " sheetId="212" r:id="rId91"/>
    <sheet name="กิ้มเซี้ยน " sheetId="213" r:id="rId92"/>
    <sheet name="กุลภัสสร์ " sheetId="214" r:id="rId93"/>
    <sheet name="เกษม" sheetId="215" r:id="rId94"/>
    <sheet name="ครวญ" sheetId="217" r:id="rId95"/>
    <sheet name="ครัน" sheetId="218" r:id="rId96"/>
    <sheet name="คลี่" sheetId="219" r:id="rId97"/>
    <sheet name="คำนึง  " sheetId="220" r:id="rId98"/>
    <sheet name="จรรยารัตน์" sheetId="221" r:id="rId99"/>
    <sheet name="จรวย" sheetId="222" r:id="rId100"/>
    <sheet name="จรวยพร" sheetId="223" r:id="rId101"/>
    <sheet name="จับ" sheetId="225" r:id="rId102"/>
    <sheet name="จ้าย" sheetId="226" r:id="rId103"/>
    <sheet name="จินดา" sheetId="227" r:id="rId104"/>
    <sheet name="จิราพร" sheetId="228" r:id="rId105"/>
    <sheet name="ฉวีวรรณ์" sheetId="229" r:id="rId106"/>
    <sheet name="ช่อง" sheetId="230" r:id="rId107"/>
    <sheet name="ชายแดน" sheetId="231" r:id="rId108"/>
    <sheet name="ชุ่ม" sheetId="232" r:id="rId109"/>
    <sheet name="เชาวลิต" sheetId="233" r:id="rId110"/>
    <sheet name="ดาบตำรวจณรงค์" sheetId="234" r:id="rId111"/>
    <sheet name="ณรงค์ สงหนู" sheetId="235" r:id="rId112"/>
    <sheet name="ณรงค์ หนูเพ็ง" sheetId="236" r:id="rId113"/>
    <sheet name="ณัฐฉรา " sheetId="237" r:id="rId114"/>
    <sheet name="ทวีศักดิ์" sheetId="239" r:id="rId115"/>
    <sheet name="ทอง" sheetId="240" r:id="rId116"/>
    <sheet name="ทัศนันท์ " sheetId="241" r:id="rId117"/>
    <sheet name="ธนัญอร " sheetId="242" r:id="rId118"/>
    <sheet name="ธรรมรงค์ " sheetId="244" r:id="rId119"/>
    <sheet name="ธิดารัตน์" sheetId="243" r:id="rId120"/>
    <sheet name="นงเยาว์  ทองนอก" sheetId="246" r:id="rId121"/>
    <sheet name="นงเยาว์ สินธุพาชี" sheetId="247" r:id="rId122"/>
    <sheet name="นภัสนันท์ " sheetId="248" r:id="rId123"/>
    <sheet name="น้อย " sheetId="249" r:id="rId124"/>
    <sheet name="นันทชัย " sheetId="250" r:id="rId125"/>
    <sheet name="นิคม " sheetId="251" r:id="rId126"/>
    <sheet name="นิดา " sheetId="252" r:id="rId127"/>
    <sheet name="นิตยา " sheetId="253" r:id="rId128"/>
    <sheet name="นิรัฏชา" sheetId="254" r:id="rId129"/>
    <sheet name="นี" sheetId="255" r:id="rId130"/>
    <sheet name="บวน บุญญานุพงศ์" sheetId="256" r:id="rId131"/>
    <sheet name="ประกิต " sheetId="257" r:id="rId132"/>
    <sheet name="ประคอง " sheetId="258" r:id="rId133"/>
    <sheet name="ประเสริฐ " sheetId="259" r:id="rId134"/>
    <sheet name="ปอง" sheetId="260" r:id="rId135"/>
    <sheet name="ผ่อง" sheetId="261" r:id="rId136"/>
    <sheet name="ผ่องอำไพ" sheetId="262" r:id="rId137"/>
    <sheet name="เผียน" sheetId="263" r:id="rId138"/>
    <sheet name="พรรณพร" sheetId="265" r:id="rId139"/>
    <sheet name="พุม" sheetId="266" r:id="rId140"/>
    <sheet name="เพ็ชร" sheetId="267" r:id="rId141"/>
    <sheet name="ไพรินทร์ " sheetId="268" r:id="rId142"/>
    <sheet name="ภึรึก " sheetId="269" r:id="rId143"/>
    <sheet name="เรวดี" sheetId="270" r:id="rId144"/>
    <sheet name="เริงพันธ์ " sheetId="271" r:id="rId145"/>
    <sheet name="ลอบ" sheetId="272" r:id="rId146"/>
    <sheet name="ลั่นทม" sheetId="273" r:id="rId147"/>
    <sheet name="วรรณี" sheetId="274" r:id="rId148"/>
    <sheet name="วัชราพร" sheetId="275" r:id="rId149"/>
    <sheet name="วิจิตร  นุ่นน้อย" sheetId="277" r:id="rId150"/>
    <sheet name="วิไลพร" sheetId="278" r:id="rId151"/>
    <sheet name="วิไลลักษณ์ แก้วทองมา" sheetId="279" r:id="rId152"/>
    <sheet name="วิไลลักษณ์ เรืองสังข์" sheetId="280" r:id="rId153"/>
    <sheet name="สงกร" sheetId="281" r:id="rId154"/>
    <sheet name="สงวน" sheetId="282" r:id="rId155"/>
    <sheet name="สนั่น" sheetId="283" r:id="rId156"/>
    <sheet name="สวัสดิ์" sheetId="284" r:id="rId157"/>
    <sheet name="ส่อง" sheetId="285" r:id="rId158"/>
    <sheet name="สอด" sheetId="286" r:id="rId159"/>
    <sheet name="บุญเลิศ จันสี" sheetId="288" r:id="rId160"/>
    <sheet name="สุกัญญา" sheetId="289" r:id="rId161"/>
    <sheet name="สุจิน" sheetId="290" r:id="rId162"/>
    <sheet name="สุทัศน์" sheetId="291" r:id="rId163"/>
    <sheet name="เสงี่ยม" sheetId="294" r:id="rId164"/>
    <sheet name="เสนอ" sheetId="295" r:id="rId165"/>
    <sheet name="เสริญ" sheetId="296" r:id="rId166"/>
    <sheet name="เหม" sheetId="297" r:id="rId167"/>
    <sheet name="เหียน" sheetId="298" r:id="rId168"/>
    <sheet name="อภิวัฒน์ " sheetId="300" r:id="rId169"/>
    <sheet name="อรุณ" sheetId="302" r:id="rId170"/>
    <sheet name="อำนวย" sheetId="304" r:id="rId171"/>
    <sheet name="อ่ำ" sheetId="303" r:id="rId172"/>
    <sheet name="อำไพ  ขวัญสุด" sheetId="305" r:id="rId173"/>
    <sheet name="อุไร ชูแก้ว" sheetId="306" r:id="rId174"/>
    <sheet name="พัชรี" sheetId="307" r:id="rId175"/>
    <sheet name="ผิน" sheetId="308" r:id="rId176"/>
    <sheet name="กระบวน  ด้วงเขียว" sheetId="309" r:id="rId177"/>
    <sheet name="นงเยาว์ ชูเชิด" sheetId="310" r:id="rId178"/>
    <sheet name="เรือน" sheetId="311" r:id="rId179"/>
    <sheet name="อารียา" sheetId="312" r:id="rId180"/>
    <sheet name="อุสรา" sheetId="314" r:id="rId181"/>
    <sheet name="เหิม" sheetId="315" r:id="rId182"/>
    <sheet name="เจียม" sheetId="316" r:id="rId183"/>
    <sheet name="ศศิกานต์" sheetId="317" r:id="rId184"/>
    <sheet name="กาญจนา" sheetId="318" r:id="rId185"/>
    <sheet name="ทวี " sheetId="319" r:id="rId186"/>
    <sheet name="อรณิช" sheetId="320" r:id="rId187"/>
    <sheet name="พงศ์สุดา" sheetId="321" r:id="rId188"/>
    <sheet name="สมพร" sheetId="323" r:id="rId189"/>
    <sheet name="กัญญา" sheetId="324" r:id="rId190"/>
    <sheet name="สมศักดิ์  " sheetId="325" r:id="rId191"/>
    <sheet name="หนูรินทร์ ผุสดี" sheetId="322" r:id="rId192"/>
    <sheet name="รัตนาภรณ์" sheetId="328" r:id="rId193"/>
    <sheet name="สุนันทา" sheetId="329" r:id="rId194"/>
    <sheet name="จิรายุทธ์" sheetId="330" r:id="rId195"/>
    <sheet name="กระบวน บัวทอง" sheetId="331" r:id="rId196"/>
    <sheet name="นิโรจ(ชุ่ม)หนูเจริญ" sheetId="349" r:id="rId197"/>
    <sheet name="ธวัช บัวดำ" sheetId="348" r:id="rId198"/>
    <sheet name="อรนี นวลเขียว" sheetId="347" r:id="rId199"/>
    <sheet name="รัฐกานต์ แขน้ำแก้ว" sheetId="346" r:id="rId200"/>
    <sheet name="วนิดา ณะจันทร์(สุนิสา เสนเกื้อ)" sheetId="293" r:id="rId201"/>
    <sheet name="เนาวรัตน์  พรหมสมบัติ" sheetId="344" r:id="rId202"/>
    <sheet name="จตุรภัทร" sheetId="342" r:id="rId203"/>
    <sheet name="จิราพร เขียวอุ่น" sheetId="334" r:id="rId204"/>
    <sheet name="เนติชัย ถนนแก้ว" sheetId="335" r:id="rId205"/>
    <sheet name="อนัน  พรมอ่อน" sheetId="336" r:id="rId206"/>
    <sheet name="จำนง" sheetId="337" r:id="rId207"/>
    <sheet name="อุสา" sheetId="338" r:id="rId208"/>
    <sheet name="เสทือน" sheetId="339" r:id="rId209"/>
    <sheet name="เหียน  สุดเอียด" sheetId="340" r:id="rId210"/>
    <sheet name="สุมิตตา" sheetId="350" r:id="rId211"/>
    <sheet name="เจนกริช" sheetId="351" r:id="rId212"/>
    <sheet name="คำรณ" sheetId="352" r:id="rId213"/>
    <sheet name="ปาณิสรา รสมาลี" sheetId="353" r:id="rId214"/>
    <sheet name="นันทา  ชุมทอง" sheetId="354" r:id="rId215"/>
  </sheets>
  <definedNames>
    <definedName name="_xlnm.Print_Titles" localSheetId="4">อนุดา!$1:$10</definedName>
  </definedNames>
  <calcPr calcId="191029"/>
  <fileRecoveryPr autoRecover="0"/>
</workbook>
</file>

<file path=xl/calcChain.xml><?xml version="1.0" encoding="utf-8"?>
<calcChain xmlns="http://schemas.openxmlformats.org/spreadsheetml/2006/main">
  <c r="X21" i="188" l="1"/>
  <c r="X14" i="348" l="1"/>
  <c r="X12" i="348"/>
  <c r="X13" i="348"/>
  <c r="P13" i="293" l="1"/>
  <c r="P11" i="346"/>
  <c r="R11" i="346" s="1"/>
  <c r="R13" i="293" l="1"/>
  <c r="S13" i="293" s="1"/>
  <c r="S11" i="346"/>
  <c r="T12" i="285" l="1"/>
  <c r="U12" i="285" s="1"/>
  <c r="T12" i="278"/>
  <c r="U12" i="278" s="1"/>
  <c r="U13" i="186" l="1"/>
  <c r="U14" i="186"/>
  <c r="U15" i="186"/>
  <c r="U16" i="186"/>
  <c r="U17" i="186"/>
  <c r="U12" i="186"/>
  <c r="U12" i="184"/>
  <c r="U13" i="182"/>
  <c r="U14" i="182"/>
  <c r="U12" i="182"/>
  <c r="U12" i="181"/>
  <c r="U13" i="176"/>
  <c r="U14" i="176"/>
  <c r="U15" i="176"/>
  <c r="U12" i="176"/>
  <c r="U13" i="177"/>
  <c r="U12" i="177"/>
  <c r="U13" i="174"/>
  <c r="U14" i="174"/>
  <c r="U12" i="174"/>
  <c r="U12" i="173"/>
  <c r="U13" i="172"/>
  <c r="U12" i="172"/>
  <c r="W13" i="164"/>
  <c r="W12" i="164"/>
  <c r="U13" i="150"/>
  <c r="U12" i="145"/>
  <c r="U13" i="139"/>
  <c r="U12" i="139"/>
  <c r="X12" i="128"/>
  <c r="V13" i="125"/>
  <c r="V12" i="125"/>
  <c r="V16" i="120"/>
  <c r="V17" i="120"/>
  <c r="V18" i="120"/>
  <c r="V15" i="120"/>
  <c r="U18" i="119" l="1"/>
  <c r="U17" i="119"/>
  <c r="U19" i="118"/>
  <c r="U20" i="118"/>
  <c r="U21" i="118"/>
  <c r="U22" i="118"/>
  <c r="U23" i="118"/>
  <c r="U16" i="116"/>
  <c r="U16" i="112"/>
  <c r="P11" i="354" l="1"/>
  <c r="I17" i="354"/>
  <c r="T17" i="354" s="1"/>
  <c r="U17" i="354" s="1"/>
  <c r="I16" i="354"/>
  <c r="T16" i="354" s="1"/>
  <c r="U16" i="354" s="1"/>
  <c r="I15" i="354"/>
  <c r="T15" i="354" s="1"/>
  <c r="U15" i="354" s="1"/>
  <c r="I14" i="354"/>
  <c r="T14" i="354" s="1"/>
  <c r="U14" i="354" s="1"/>
  <c r="I13" i="354"/>
  <c r="T13" i="354" s="1"/>
  <c r="U13" i="354" s="1"/>
  <c r="I12" i="354"/>
  <c r="T12" i="354" s="1"/>
  <c r="U12" i="354" s="1"/>
  <c r="I11" i="354"/>
  <c r="P12" i="353"/>
  <c r="P13" i="353"/>
  <c r="P14" i="353"/>
  <c r="P15" i="353"/>
  <c r="P11" i="353"/>
  <c r="I11" i="353"/>
  <c r="P13" i="344"/>
  <c r="S13" i="344" s="1"/>
  <c r="T13" i="344" s="1"/>
  <c r="V13" i="344" s="1"/>
  <c r="X13" i="344" s="1"/>
  <c r="P12" i="344"/>
  <c r="S12" i="344" s="1"/>
  <c r="S11" i="354" l="1"/>
  <c r="T11" i="354" s="1"/>
  <c r="V11" i="354" s="1"/>
  <c r="S12" i="353"/>
  <c r="T12" i="353" s="1"/>
  <c r="V12" i="353" s="1"/>
  <c r="X12" i="353" s="1"/>
  <c r="S11" i="353"/>
  <c r="T11" i="353" s="1"/>
  <c r="V11" i="353" s="1"/>
  <c r="X11" i="353" s="1"/>
  <c r="S14" i="353"/>
  <c r="T14" i="353" s="1"/>
  <c r="V14" i="353" s="1"/>
  <c r="X14" i="353" s="1"/>
  <c r="S15" i="353"/>
  <c r="T15" i="353" s="1"/>
  <c r="V15" i="353" s="1"/>
  <c r="X15" i="353" s="1"/>
  <c r="S13" i="353"/>
  <c r="T13" i="353" s="1"/>
  <c r="V13" i="353" s="1"/>
  <c r="X13" i="353" s="1"/>
  <c r="I13" i="293"/>
  <c r="T13" i="293" s="1"/>
  <c r="V13" i="293" s="1"/>
  <c r="X13" i="293" s="1"/>
  <c r="P12" i="347"/>
  <c r="P13" i="347"/>
  <c r="R13" i="347" s="1"/>
  <c r="P12" i="348"/>
  <c r="R12" i="348" s="1"/>
  <c r="S12" i="348" s="1"/>
  <c r="T12" i="348" s="1"/>
  <c r="V12" i="348" s="1"/>
  <c r="P13" i="348"/>
  <c r="R13" i="348" s="1"/>
  <c r="P12" i="349"/>
  <c r="P13" i="349"/>
  <c r="P11" i="349"/>
  <c r="S13" i="347" l="1"/>
  <c r="T13" i="347" s="1"/>
  <c r="V13" i="347" s="1"/>
  <c r="X13" i="347" s="1"/>
  <c r="R12" i="347"/>
  <c r="S12" i="347" s="1"/>
  <c r="T12" i="347" s="1"/>
  <c r="V12" i="347" s="1"/>
  <c r="X12" i="347" s="1"/>
  <c r="S12" i="349"/>
  <c r="T12" i="349" s="1"/>
  <c r="V12" i="349" s="1"/>
  <c r="X16" i="353"/>
  <c r="V18" i="354"/>
  <c r="X11" i="354"/>
  <c r="X18" i="354" s="1"/>
  <c r="S13" i="349"/>
  <c r="T13" i="349" s="1"/>
  <c r="V13" i="349" s="1"/>
  <c r="S13" i="348"/>
  <c r="T13" i="348" s="1"/>
  <c r="V13" i="348" s="1"/>
  <c r="V16" i="353"/>
  <c r="I11" i="352"/>
  <c r="T11" i="352" s="1"/>
  <c r="V11" i="352" s="1"/>
  <c r="I11" i="351"/>
  <c r="T11" i="351" s="1"/>
  <c r="V11" i="351" s="1"/>
  <c r="I11" i="350"/>
  <c r="T11" i="350" s="1"/>
  <c r="V11" i="350" s="1"/>
  <c r="P11" i="347"/>
  <c r="P11" i="348"/>
  <c r="I11" i="349"/>
  <c r="R11" i="347" l="1"/>
  <c r="S11" i="347" s="1"/>
  <c r="R11" i="348"/>
  <c r="S11" i="348" s="1"/>
  <c r="S11" i="349"/>
  <c r="T11" i="349" s="1"/>
  <c r="V11" i="349" s="1"/>
  <c r="V15" i="349" s="1"/>
  <c r="V12" i="352"/>
  <c r="X11" i="352"/>
  <c r="X12" i="352" s="1"/>
  <c r="V12" i="351"/>
  <c r="X11" i="351"/>
  <c r="X12" i="351" s="1"/>
  <c r="V12" i="350"/>
  <c r="X11" i="350"/>
  <c r="X12" i="350" s="1"/>
  <c r="I12" i="272"/>
  <c r="T12" i="272" s="1"/>
  <c r="I18" i="273"/>
  <c r="T18" i="273" s="1"/>
  <c r="U18" i="273" s="1"/>
  <c r="I17" i="273"/>
  <c r="T17" i="273" s="1"/>
  <c r="U17" i="273" s="1"/>
  <c r="I16" i="273"/>
  <c r="T16" i="273" s="1"/>
  <c r="U16" i="273" s="1"/>
  <c r="I15" i="273"/>
  <c r="I14" i="273"/>
  <c r="T14" i="273" s="1"/>
  <c r="U14" i="273" s="1"/>
  <c r="I13" i="273"/>
  <c r="T13" i="273" s="1"/>
  <c r="U13" i="273" s="1"/>
  <c r="I12" i="273"/>
  <c r="I11" i="273"/>
  <c r="T12" i="273"/>
  <c r="U12" i="273" s="1"/>
  <c r="T15" i="273"/>
  <c r="U15" i="273" s="1"/>
  <c r="I12" i="274"/>
  <c r="T12" i="274" s="1"/>
  <c r="U12" i="274" s="1"/>
  <c r="T13" i="275"/>
  <c r="U13" i="275" s="1"/>
  <c r="I14" i="275"/>
  <c r="T14" i="275" s="1"/>
  <c r="U14" i="275" s="1"/>
  <c r="I13" i="275"/>
  <c r="I12" i="275"/>
  <c r="T12" i="275" s="1"/>
  <c r="U12" i="275" s="1"/>
  <c r="I11" i="275"/>
  <c r="I12" i="284"/>
  <c r="T12" i="284" s="1"/>
  <c r="U12" i="284" s="1"/>
  <c r="I11" i="288"/>
  <c r="I12" i="291"/>
  <c r="T12" i="291" s="1"/>
  <c r="U12" i="291" s="1"/>
  <c r="X11" i="349" l="1"/>
  <c r="X15" i="349" s="1"/>
  <c r="I12" i="298"/>
  <c r="T12" i="298" s="1"/>
  <c r="U12" i="298" s="1"/>
  <c r="I13" i="304"/>
  <c r="T13" i="304" s="1"/>
  <c r="U13" i="304" s="1"/>
  <c r="I12" i="304"/>
  <c r="T12" i="304" s="1"/>
  <c r="U12" i="304" s="1"/>
  <c r="I11" i="304"/>
  <c r="I14" i="303"/>
  <c r="T14" i="303" s="1"/>
  <c r="U14" i="303" s="1"/>
  <c r="I13" i="303"/>
  <c r="T13" i="303" s="1"/>
  <c r="U13" i="303" s="1"/>
  <c r="I12" i="303"/>
  <c r="T12" i="303" s="1"/>
  <c r="U12" i="303" s="1"/>
  <c r="I13" i="305"/>
  <c r="T13" i="305" s="1"/>
  <c r="U13" i="305" s="1"/>
  <c r="I12" i="305"/>
  <c r="T12" i="305" s="1"/>
  <c r="U12" i="305" s="1"/>
  <c r="I11" i="305"/>
  <c r="T11" i="305" s="1"/>
  <c r="V11" i="305" s="1"/>
  <c r="I16" i="306"/>
  <c r="T16" i="306" s="1"/>
  <c r="U16" i="306" s="1"/>
  <c r="I15" i="306"/>
  <c r="T15" i="306" s="1"/>
  <c r="U15" i="306" s="1"/>
  <c r="I14" i="306"/>
  <c r="T14" i="306" s="1"/>
  <c r="U14" i="306" s="1"/>
  <c r="I13" i="306"/>
  <c r="T13" i="306" s="1"/>
  <c r="U13" i="306" s="1"/>
  <c r="I12" i="306"/>
  <c r="T12" i="306" s="1"/>
  <c r="U12" i="306" s="1"/>
  <c r="I11" i="306"/>
  <c r="I12" i="314"/>
  <c r="T12" i="314" s="1"/>
  <c r="U12" i="314" s="1"/>
  <c r="X11" i="305" l="1"/>
  <c r="X14" i="305" s="1"/>
  <c r="V14" i="305"/>
  <c r="I11" i="348"/>
  <c r="T11" i="348" s="1"/>
  <c r="I19" i="347"/>
  <c r="T19" i="347" s="1"/>
  <c r="U19" i="347" s="1"/>
  <c r="I18" i="347"/>
  <c r="T18" i="347" s="1"/>
  <c r="U18" i="347" s="1"/>
  <c r="I17" i="347"/>
  <c r="T17" i="347" s="1"/>
  <c r="U17" i="347" s="1"/>
  <c r="I16" i="347"/>
  <c r="T16" i="347" s="1"/>
  <c r="U16" i="347" s="1"/>
  <c r="I15" i="347"/>
  <c r="T15" i="347" s="1"/>
  <c r="U15" i="347" s="1"/>
  <c r="I14" i="347"/>
  <c r="T14" i="347" s="1"/>
  <c r="U14" i="347" s="1"/>
  <c r="I11" i="347"/>
  <c r="T11" i="347" s="1"/>
  <c r="V11" i="347" s="1"/>
  <c r="I11" i="346"/>
  <c r="T11" i="346" s="1"/>
  <c r="V11" i="346" s="1"/>
  <c r="X11" i="346" s="1"/>
  <c r="X12" i="293"/>
  <c r="I12" i="293"/>
  <c r="I11" i="293"/>
  <c r="X11" i="344"/>
  <c r="I16" i="344"/>
  <c r="T16" i="344" s="1"/>
  <c r="U16" i="344" s="1"/>
  <c r="I15" i="344"/>
  <c r="T15" i="344" s="1"/>
  <c r="U15" i="344" s="1"/>
  <c r="I14" i="344"/>
  <c r="T14" i="344" s="1"/>
  <c r="U14" i="344" s="1"/>
  <c r="I12" i="344"/>
  <c r="T12" i="344" s="1"/>
  <c r="V12" i="344" s="1"/>
  <c r="I11" i="344"/>
  <c r="T11" i="344" s="1"/>
  <c r="U11" i="344" s="1"/>
  <c r="I12" i="342"/>
  <c r="T12" i="342" s="1"/>
  <c r="U12" i="342" s="1"/>
  <c r="I11" i="342"/>
  <c r="T11" i="342" s="1"/>
  <c r="V11" i="342" s="1"/>
  <c r="V11" i="348"/>
  <c r="V14" i="348" s="1"/>
  <c r="V13" i="346" l="1"/>
  <c r="X12" i="344"/>
  <c r="X17" i="344" s="1"/>
  <c r="V17" i="344"/>
  <c r="X11" i="342"/>
  <c r="X13" i="342" s="1"/>
  <c r="V13" i="342"/>
  <c r="V15" i="293"/>
  <c r="X15" i="293"/>
  <c r="T12" i="293"/>
  <c r="X11" i="348"/>
  <c r="X11" i="347"/>
  <c r="X20" i="347" s="1"/>
  <c r="V20" i="347"/>
  <c r="X13" i="346"/>
  <c r="I13" i="336"/>
  <c r="T13" i="336" s="1"/>
  <c r="U13" i="336" s="1"/>
  <c r="I12" i="336"/>
  <c r="T12" i="336" s="1"/>
  <c r="U12" i="336" s="1"/>
  <c r="I11" i="336"/>
  <c r="I12" i="338"/>
  <c r="T12" i="338" s="1"/>
  <c r="U12" i="338" s="1"/>
  <c r="I11" i="338"/>
  <c r="I23" i="340"/>
  <c r="T23" i="340" s="1"/>
  <c r="U23" i="340" s="1"/>
  <c r="I22" i="340"/>
  <c r="T22" i="340" s="1"/>
  <c r="U22" i="340" s="1"/>
  <c r="I21" i="340"/>
  <c r="T21" i="340" s="1"/>
  <c r="U21" i="340" s="1"/>
  <c r="I20" i="340"/>
  <c r="T20" i="340" s="1"/>
  <c r="U20" i="340" s="1"/>
  <c r="I19" i="340"/>
  <c r="T19" i="340" s="1"/>
  <c r="U19" i="340" s="1"/>
  <c r="I18" i="340"/>
  <c r="T18" i="340" s="1"/>
  <c r="U18" i="340" s="1"/>
  <c r="I17" i="340"/>
  <c r="T17" i="340" s="1"/>
  <c r="U17" i="340" s="1"/>
  <c r="I16" i="340"/>
  <c r="T16" i="340" s="1"/>
  <c r="U16" i="340" s="1"/>
  <c r="I15" i="340"/>
  <c r="T15" i="340" s="1"/>
  <c r="U15" i="340" s="1"/>
  <c r="I14" i="340"/>
  <c r="T14" i="340" s="1"/>
  <c r="U14" i="340" s="1"/>
  <c r="I13" i="340"/>
  <c r="T13" i="340" s="1"/>
  <c r="U13" i="340" s="1"/>
  <c r="I12" i="340"/>
  <c r="T12" i="340" s="1"/>
  <c r="U12" i="340" s="1"/>
  <c r="I11" i="340"/>
  <c r="T11" i="340" s="1"/>
  <c r="V11" i="340" s="1"/>
  <c r="X11" i="340" l="1"/>
  <c r="V24" i="340"/>
  <c r="X24" i="340"/>
  <c r="I14" i="339"/>
  <c r="T14" i="339" s="1"/>
  <c r="U14" i="339" s="1"/>
  <c r="I13" i="339"/>
  <c r="T13" i="339" s="1"/>
  <c r="U13" i="339" s="1"/>
  <c r="I12" i="339"/>
  <c r="T12" i="339" s="1"/>
  <c r="U12" i="339" s="1"/>
  <c r="I11" i="339"/>
  <c r="T11" i="339" s="1"/>
  <c r="V11" i="339" s="1"/>
  <c r="I15" i="334"/>
  <c r="T15" i="334" s="1"/>
  <c r="U15" i="334" s="1"/>
  <c r="I14" i="334"/>
  <c r="T14" i="334" s="1"/>
  <c r="U14" i="334" s="1"/>
  <c r="I13" i="334"/>
  <c r="T13" i="334" s="1"/>
  <c r="U13" i="334" s="1"/>
  <c r="I12" i="334"/>
  <c r="T12" i="334" s="1"/>
  <c r="U12" i="334" s="1"/>
  <c r="I11" i="334"/>
  <c r="T11" i="334" s="1"/>
  <c r="V11" i="334" s="1"/>
  <c r="X11" i="334" l="1"/>
  <c r="X16" i="334" s="1"/>
  <c r="V16" i="334"/>
  <c r="X11" i="339"/>
  <c r="X15" i="339" s="1"/>
  <c r="V15" i="339"/>
  <c r="T11" i="338"/>
  <c r="V11" i="338" s="1"/>
  <c r="V13" i="338" s="1"/>
  <c r="X11" i="338" l="1"/>
  <c r="X13" i="338" s="1"/>
  <c r="I11" i="337" l="1"/>
  <c r="T11" i="337" s="1"/>
  <c r="V11" i="337" s="1"/>
  <c r="V12" i="337" l="1"/>
  <c r="X11" i="337"/>
  <c r="X12" i="337" s="1"/>
  <c r="T11" i="336"/>
  <c r="V11" i="336" s="1"/>
  <c r="I11" i="335"/>
  <c r="T11" i="335" s="1"/>
  <c r="V11" i="335" s="1"/>
  <c r="X11" i="336" l="1"/>
  <c r="X14" i="336" s="1"/>
  <c r="V14" i="336"/>
  <c r="V12" i="335"/>
  <c r="X11" i="335"/>
  <c r="X12" i="335" s="1"/>
  <c r="I16" i="328" l="1"/>
  <c r="T16" i="328" s="1"/>
  <c r="U16" i="328" s="1"/>
  <c r="I15" i="328"/>
  <c r="T15" i="328" s="1"/>
  <c r="U15" i="328" s="1"/>
  <c r="I14" i="328"/>
  <c r="T14" i="328" s="1"/>
  <c r="U14" i="328" s="1"/>
  <c r="I13" i="328"/>
  <c r="T13" i="328" s="1"/>
  <c r="U13" i="328" s="1"/>
  <c r="I12" i="328"/>
  <c r="T12" i="328" s="1"/>
  <c r="U12" i="328" s="1"/>
  <c r="I12" i="325"/>
  <c r="T12" i="325" s="1"/>
  <c r="U12" i="325" s="1"/>
  <c r="I13" i="324"/>
  <c r="T13" i="324" s="1"/>
  <c r="U13" i="324" s="1"/>
  <c r="I12" i="324"/>
  <c r="T12" i="324" s="1"/>
  <c r="U12" i="324" s="1"/>
  <c r="I12" i="323"/>
  <c r="T12" i="323" s="1"/>
  <c r="U12" i="323" s="1"/>
  <c r="I13" i="321"/>
  <c r="T13" i="321" s="1"/>
  <c r="U13" i="321" s="1"/>
  <c r="I12" i="321"/>
  <c r="T12" i="321" s="1"/>
  <c r="U12" i="321" s="1"/>
  <c r="I13" i="316"/>
  <c r="T13" i="316" s="1"/>
  <c r="U13" i="316" s="1"/>
  <c r="I12" i="316"/>
  <c r="T12" i="316" s="1"/>
  <c r="U12" i="316" s="1"/>
  <c r="I14" i="310"/>
  <c r="T14" i="310" s="1"/>
  <c r="U14" i="310" s="1"/>
  <c r="I13" i="310"/>
  <c r="T13" i="310" s="1"/>
  <c r="U13" i="310" s="1"/>
  <c r="I12" i="310"/>
  <c r="T12" i="310" s="1"/>
  <c r="U12" i="310" s="1"/>
  <c r="I20" i="158" l="1"/>
  <c r="U20" i="158" s="1"/>
  <c r="V13" i="195"/>
  <c r="V14" i="195"/>
  <c r="V15" i="195"/>
  <c r="V12" i="195"/>
  <c r="I14" i="3" l="1"/>
  <c r="I15" i="3"/>
  <c r="I16" i="3"/>
  <c r="I17" i="3"/>
  <c r="I19" i="3"/>
  <c r="I20" i="3"/>
  <c r="I21" i="3"/>
  <c r="I22" i="3"/>
  <c r="I23" i="3"/>
  <c r="T23" i="3" s="1"/>
  <c r="U23" i="3" s="1"/>
  <c r="I24" i="3"/>
  <c r="I25" i="3"/>
  <c r="I26" i="3"/>
  <c r="I27" i="3"/>
  <c r="I12" i="3"/>
  <c r="I11" i="3"/>
  <c r="T27" i="3" l="1"/>
  <c r="U27" i="3" s="1"/>
  <c r="T26" i="3"/>
  <c r="U26" i="3" s="1"/>
  <c r="T25" i="3"/>
  <c r="U25" i="3" s="1"/>
  <c r="T24" i="3"/>
  <c r="U24" i="3" s="1"/>
  <c r="T20" i="3"/>
  <c r="U20" i="3" s="1"/>
  <c r="T21" i="3"/>
  <c r="U21" i="3" s="1"/>
  <c r="T22" i="3"/>
  <c r="U22" i="3" s="1"/>
  <c r="T19" i="3"/>
  <c r="U19" i="3" s="1"/>
  <c r="T15" i="3"/>
  <c r="T14" i="3"/>
  <c r="Y17" i="147"/>
  <c r="Y18" i="147"/>
  <c r="U14" i="3" l="1"/>
  <c r="V14" i="3"/>
  <c r="U15" i="3"/>
  <c r="V15" i="3"/>
  <c r="I11" i="331"/>
  <c r="T11" i="331" s="1"/>
  <c r="V11" i="331" s="1"/>
  <c r="V12" i="331" l="1"/>
  <c r="X11" i="331"/>
  <c r="X12" i="331" s="1"/>
  <c r="I11" i="330"/>
  <c r="T11" i="330" s="1"/>
  <c r="V11" i="330" s="1"/>
  <c r="X11" i="330" l="1"/>
  <c r="X12" i="330" s="1"/>
  <c r="V12" i="330"/>
  <c r="I11" i="329" l="1"/>
  <c r="T11" i="329" s="1"/>
  <c r="V11" i="329" s="1"/>
  <c r="I11" i="328"/>
  <c r="T11" i="328" s="1"/>
  <c r="V11" i="328" s="1"/>
  <c r="X11" i="328" s="1"/>
  <c r="I28" i="114"/>
  <c r="T28" i="114" s="1"/>
  <c r="V28" i="114" s="1"/>
  <c r="X28" i="114" s="1"/>
  <c r="I17" i="166"/>
  <c r="T17" i="166" s="1"/>
  <c r="V17" i="166" s="1"/>
  <c r="X17" i="166" s="1"/>
  <c r="X11" i="329" l="1"/>
  <c r="X12" i="329" s="1"/>
  <c r="V12" i="329"/>
  <c r="X17" i="328"/>
  <c r="V17" i="328"/>
  <c r="I12" i="281"/>
  <c r="T12" i="281" s="1"/>
  <c r="V12" i="281" s="1"/>
  <c r="X12" i="281" s="1"/>
  <c r="I11" i="281"/>
  <c r="T11" i="281" s="1"/>
  <c r="V11" i="281" s="1"/>
  <c r="X11" i="281" s="1"/>
  <c r="X12" i="300" l="1"/>
  <c r="I12" i="300"/>
  <c r="T12" i="300" s="1"/>
  <c r="U12" i="300" s="1"/>
  <c r="I11" i="300"/>
  <c r="T11" i="300" s="1"/>
  <c r="V11" i="300" s="1"/>
  <c r="V13" i="300" l="1"/>
  <c r="X11" i="300"/>
  <c r="X13" i="300" s="1"/>
  <c r="I29" i="115"/>
  <c r="R29" i="115" s="1"/>
  <c r="I11" i="325" l="1"/>
  <c r="T11" i="325" s="1"/>
  <c r="V11" i="325" s="1"/>
  <c r="I11" i="324"/>
  <c r="T11" i="324" s="1"/>
  <c r="V11" i="324" s="1"/>
  <c r="I11" i="323"/>
  <c r="T11" i="323" s="1"/>
  <c r="V11" i="323" s="1"/>
  <c r="V13" i="325" l="1"/>
  <c r="X11" i="325"/>
  <c r="X13" i="325" s="1"/>
  <c r="V14" i="324"/>
  <c r="X11" i="324"/>
  <c r="X14" i="324" s="1"/>
  <c r="V13" i="323"/>
  <c r="X11" i="323"/>
  <c r="X13" i="323" s="1"/>
  <c r="I11" i="322" l="1"/>
  <c r="T11" i="322" s="1"/>
  <c r="V11" i="322" s="1"/>
  <c r="V12" i="322" l="1"/>
  <c r="X11" i="322"/>
  <c r="X12" i="322" s="1"/>
  <c r="I11" i="321"/>
  <c r="T11" i="321" s="1"/>
  <c r="V11" i="321" s="1"/>
  <c r="I11" i="320"/>
  <c r="T11" i="320" s="1"/>
  <c r="V11" i="320" s="1"/>
  <c r="I11" i="319"/>
  <c r="T11" i="319" s="1"/>
  <c r="V11" i="319" s="1"/>
  <c r="V14" i="321" l="1"/>
  <c r="X11" i="321"/>
  <c r="X14" i="321" s="1"/>
  <c r="V12" i="320"/>
  <c r="X11" i="320"/>
  <c r="X12" i="320" s="1"/>
  <c r="X11" i="319"/>
  <c r="X12" i="319" s="1"/>
  <c r="V12" i="319"/>
  <c r="P11" i="317" l="1"/>
  <c r="S11" i="317" l="1"/>
  <c r="I11" i="318"/>
  <c r="T11" i="318" s="1"/>
  <c r="X11" i="314"/>
  <c r="I12" i="317"/>
  <c r="T12" i="317" s="1"/>
  <c r="U12" i="317" s="1"/>
  <c r="I13" i="317"/>
  <c r="T13" i="317" s="1"/>
  <c r="U13" i="317" s="1"/>
  <c r="I11" i="317"/>
  <c r="I11" i="316"/>
  <c r="T11" i="316" s="1"/>
  <c r="V11" i="316" s="1"/>
  <c r="I11" i="315"/>
  <c r="T11" i="315" s="1"/>
  <c r="V11" i="315" s="1"/>
  <c r="T11" i="317" l="1"/>
  <c r="V11" i="317" s="1"/>
  <c r="X11" i="317"/>
  <c r="X14" i="317" s="1"/>
  <c r="V14" i="317"/>
  <c r="V11" i="318"/>
  <c r="X11" i="318" s="1"/>
  <c r="X12" i="318" s="1"/>
  <c r="V14" i="316"/>
  <c r="X11" i="316"/>
  <c r="X14" i="316" s="1"/>
  <c r="V12" i="315"/>
  <c r="X11" i="315"/>
  <c r="X12" i="315" s="1"/>
  <c r="V12" i="318" l="1"/>
  <c r="I90" i="115" l="1"/>
  <c r="I89" i="115"/>
  <c r="I88" i="115"/>
  <c r="I87" i="115"/>
  <c r="I86" i="115"/>
  <c r="I85" i="115"/>
  <c r="R85" i="115" s="1"/>
  <c r="I13" i="164"/>
  <c r="I14" i="193"/>
  <c r="T14" i="193" s="1"/>
  <c r="U14" i="193" s="1"/>
  <c r="I18" i="188"/>
  <c r="T18" i="188" s="1"/>
  <c r="U18" i="188" s="1"/>
  <c r="I14" i="159"/>
  <c r="T14" i="159" s="1"/>
  <c r="I25" i="118"/>
  <c r="I24" i="118"/>
  <c r="I23" i="118"/>
  <c r="P11" i="314" l="1"/>
  <c r="S11" i="314" s="1"/>
  <c r="I11" i="312"/>
  <c r="T11" i="312" s="1"/>
  <c r="V11" i="312" s="1"/>
  <c r="I11" i="314"/>
  <c r="X11" i="312" l="1"/>
  <c r="X12" i="312" s="1"/>
  <c r="V12" i="312"/>
  <c r="G13" i="313"/>
  <c r="I13" i="313" s="1"/>
  <c r="T13" i="313" s="1"/>
  <c r="U13" i="313" s="1"/>
  <c r="G12" i="313"/>
  <c r="I12" i="313" s="1"/>
  <c r="T12" i="313" s="1"/>
  <c r="U12" i="313" s="1"/>
  <c r="P11" i="313"/>
  <c r="I11" i="313"/>
  <c r="I12" i="311"/>
  <c r="T12" i="311" s="1"/>
  <c r="V12" i="311" s="1"/>
  <c r="I11" i="311"/>
  <c r="T11" i="311" s="1"/>
  <c r="V11" i="311" s="1"/>
  <c r="X11" i="311" s="1"/>
  <c r="I11" i="310"/>
  <c r="T11" i="310" s="1"/>
  <c r="V11" i="310" s="1"/>
  <c r="I11" i="309"/>
  <c r="T11" i="309" s="1"/>
  <c r="V11" i="309" s="1"/>
  <c r="I11" i="308"/>
  <c r="V13" i="311" l="1"/>
  <c r="X12" i="311"/>
  <c r="S11" i="313"/>
  <c r="T11" i="313" s="1"/>
  <c r="V11" i="313" s="1"/>
  <c r="V13" i="314"/>
  <c r="X13" i="314"/>
  <c r="X13" i="311"/>
  <c r="V15" i="310"/>
  <c r="X11" i="310"/>
  <c r="X15" i="310" s="1"/>
  <c r="V12" i="309"/>
  <c r="X11" i="309"/>
  <c r="X12" i="309" s="1"/>
  <c r="X11" i="313" l="1"/>
  <c r="X14" i="313" s="1"/>
  <c r="V14" i="313"/>
  <c r="P12" i="307" l="1"/>
  <c r="S12" i="307" s="1"/>
  <c r="T12" i="307" s="1"/>
  <c r="V12" i="307" s="1"/>
  <c r="X12" i="307" s="1"/>
  <c r="T11" i="308"/>
  <c r="V11" i="308" s="1"/>
  <c r="I11" i="307"/>
  <c r="T11" i="307" s="1"/>
  <c r="V11" i="307" s="1"/>
  <c r="V13" i="307" s="1"/>
  <c r="T11" i="306"/>
  <c r="V11" i="306" s="1"/>
  <c r="T11" i="304"/>
  <c r="V11" i="304" s="1"/>
  <c r="I11" i="303"/>
  <c r="T11" i="303" s="1"/>
  <c r="V11" i="303" s="1"/>
  <c r="I12" i="302"/>
  <c r="T12" i="302" s="1"/>
  <c r="V12" i="302" s="1"/>
  <c r="X12" i="302" s="1"/>
  <c r="I11" i="302"/>
  <c r="T11" i="302" s="1"/>
  <c r="V11" i="302" s="1"/>
  <c r="I12" i="295"/>
  <c r="T12" i="295" s="1"/>
  <c r="V12" i="295" s="1"/>
  <c r="X12" i="295" s="1"/>
  <c r="I13" i="295"/>
  <c r="T13" i="295" s="1"/>
  <c r="V13" i="295" s="1"/>
  <c r="I14" i="295"/>
  <c r="T14" i="295" s="1"/>
  <c r="V14" i="295" s="1"/>
  <c r="X14" i="295" s="1"/>
  <c r="I15" i="295"/>
  <c r="T15" i="295" s="1"/>
  <c r="V15" i="295" s="1"/>
  <c r="X15" i="295" s="1"/>
  <c r="I16" i="295"/>
  <c r="T16" i="295" s="1"/>
  <c r="V16" i="295" s="1"/>
  <c r="X16" i="295" s="1"/>
  <c r="I17" i="295"/>
  <c r="T17" i="295" s="1"/>
  <c r="V17" i="295" s="1"/>
  <c r="X17" i="295" s="1"/>
  <c r="I18" i="295"/>
  <c r="T18" i="295" s="1"/>
  <c r="V18" i="295" s="1"/>
  <c r="X18" i="295" s="1"/>
  <c r="I19" i="295"/>
  <c r="T19" i="295" s="1"/>
  <c r="V19" i="295" s="1"/>
  <c r="X19" i="295" s="1"/>
  <c r="I20" i="295"/>
  <c r="T20" i="295" s="1"/>
  <c r="V20" i="295" s="1"/>
  <c r="X20" i="295" s="1"/>
  <c r="I11" i="295"/>
  <c r="T11" i="295"/>
  <c r="V11" i="295" s="1"/>
  <c r="X11" i="295" s="1"/>
  <c r="I11" i="298"/>
  <c r="T11" i="298" s="1"/>
  <c r="V11" i="298" s="1"/>
  <c r="I11" i="297"/>
  <c r="T11" i="297" s="1"/>
  <c r="V11" i="297" s="1"/>
  <c r="I11" i="296"/>
  <c r="T11" i="296" s="1"/>
  <c r="V11" i="296" s="1"/>
  <c r="I11" i="294"/>
  <c r="T11" i="294" s="1"/>
  <c r="V11" i="294" s="1"/>
  <c r="T11" i="293"/>
  <c r="I11" i="291"/>
  <c r="T11" i="291" s="1"/>
  <c r="V11" i="291" s="1"/>
  <c r="X11" i="291" s="1"/>
  <c r="X13" i="291" s="1"/>
  <c r="I11" i="290"/>
  <c r="T11" i="290" s="1"/>
  <c r="V11" i="290" s="1"/>
  <c r="X11" i="290" s="1"/>
  <c r="X12" i="290" s="1"/>
  <c r="I11" i="289"/>
  <c r="T11" i="289" s="1"/>
  <c r="V11" i="289" s="1"/>
  <c r="X11" i="289" s="1"/>
  <c r="X12" i="289" s="1"/>
  <c r="T11" i="288"/>
  <c r="V11" i="288" s="1"/>
  <c r="X11" i="288" s="1"/>
  <c r="X12" i="288" s="1"/>
  <c r="I11" i="286"/>
  <c r="T11" i="286" s="1"/>
  <c r="V11" i="286" s="1"/>
  <c r="X11" i="286" s="1"/>
  <c r="X12" i="286" s="1"/>
  <c r="I12" i="283"/>
  <c r="T12" i="283" s="1"/>
  <c r="V12" i="283" s="1"/>
  <c r="X12" i="283" s="1"/>
  <c r="I13" i="283"/>
  <c r="T13" i="283" s="1"/>
  <c r="V13" i="283" s="1"/>
  <c r="X13" i="283" s="1"/>
  <c r="I14" i="283"/>
  <c r="T14" i="283" s="1"/>
  <c r="V14" i="283" s="1"/>
  <c r="X14" i="283" s="1"/>
  <c r="I15" i="283"/>
  <c r="T15" i="283" s="1"/>
  <c r="V15" i="283" s="1"/>
  <c r="X15" i="283" s="1"/>
  <c r="I16" i="283"/>
  <c r="T16" i="283" s="1"/>
  <c r="V16" i="283" s="1"/>
  <c r="X16" i="283" s="1"/>
  <c r="I17" i="283"/>
  <c r="T17" i="283" s="1"/>
  <c r="V17" i="283" s="1"/>
  <c r="X17" i="283" s="1"/>
  <c r="I18" i="283"/>
  <c r="T18" i="283" s="1"/>
  <c r="V18" i="283" s="1"/>
  <c r="X18" i="283" s="1"/>
  <c r="I19" i="283"/>
  <c r="T19" i="283" s="1"/>
  <c r="V19" i="283" s="1"/>
  <c r="X19" i="283" s="1"/>
  <c r="I20" i="283"/>
  <c r="T20" i="283" s="1"/>
  <c r="V20" i="283" s="1"/>
  <c r="X20" i="283" s="1"/>
  <c r="I21" i="283"/>
  <c r="T21" i="283" s="1"/>
  <c r="V21" i="283" s="1"/>
  <c r="X21" i="283" s="1"/>
  <c r="I22" i="283"/>
  <c r="T22" i="283" s="1"/>
  <c r="V22" i="283" s="1"/>
  <c r="X22" i="283" s="1"/>
  <c r="T14" i="281"/>
  <c r="V14" i="281" s="1"/>
  <c r="T16" i="281"/>
  <c r="V16" i="281" s="1"/>
  <c r="X16" i="281" s="1"/>
  <c r="I14" i="281"/>
  <c r="I15" i="281"/>
  <c r="T15" i="281" s="1"/>
  <c r="V15" i="281" s="1"/>
  <c r="X15" i="281" s="1"/>
  <c r="I16" i="281"/>
  <c r="I17" i="281"/>
  <c r="T17" i="281" s="1"/>
  <c r="V17" i="281" s="1"/>
  <c r="X17" i="281" s="1"/>
  <c r="I18" i="281"/>
  <c r="T18" i="281" s="1"/>
  <c r="V18" i="281" s="1"/>
  <c r="X18" i="281" s="1"/>
  <c r="I19" i="281"/>
  <c r="T19" i="281" s="1"/>
  <c r="V19" i="281" s="1"/>
  <c r="X19" i="281" s="1"/>
  <c r="I20" i="281"/>
  <c r="T20" i="281" s="1"/>
  <c r="V20" i="281" s="1"/>
  <c r="X20" i="281" s="1"/>
  <c r="I21" i="281"/>
  <c r="T21" i="281" s="1"/>
  <c r="V21" i="281" s="1"/>
  <c r="X21" i="281" s="1"/>
  <c r="I22" i="281"/>
  <c r="T22" i="281" s="1"/>
  <c r="V22" i="281" s="1"/>
  <c r="X22" i="281" s="1"/>
  <c r="I23" i="281"/>
  <c r="T23" i="281" s="1"/>
  <c r="V23" i="281" s="1"/>
  <c r="X23" i="281" s="1"/>
  <c r="I24" i="281"/>
  <c r="T24" i="281" s="1"/>
  <c r="V24" i="281" s="1"/>
  <c r="X24" i="281" s="1"/>
  <c r="I25" i="281"/>
  <c r="T25" i="281" s="1"/>
  <c r="V25" i="281" s="1"/>
  <c r="X25" i="281" s="1"/>
  <c r="I26" i="281"/>
  <c r="T26" i="281" s="1"/>
  <c r="V26" i="281" s="1"/>
  <c r="X26" i="281" s="1"/>
  <c r="T12" i="269"/>
  <c r="V12" i="269" s="1"/>
  <c r="I12" i="252"/>
  <c r="T12" i="252" s="1"/>
  <c r="V12" i="252" s="1"/>
  <c r="X12" i="252" s="1"/>
  <c r="I13" i="252"/>
  <c r="T13" i="252" s="1"/>
  <c r="V13" i="252" s="1"/>
  <c r="X13" i="252" s="1"/>
  <c r="V12" i="248"/>
  <c r="X12" i="248" s="1"/>
  <c r="I12" i="248"/>
  <c r="T12" i="248" s="1"/>
  <c r="I12" i="246"/>
  <c r="T12" i="246" s="1"/>
  <c r="V12" i="246" s="1"/>
  <c r="X12" i="246" s="1"/>
  <c r="I11" i="246"/>
  <c r="I12" i="243"/>
  <c r="T12" i="243" s="1"/>
  <c r="V12" i="243" s="1"/>
  <c r="X12" i="243" s="1"/>
  <c r="I12" i="234"/>
  <c r="T12" i="234" s="1"/>
  <c r="V12" i="234" s="1"/>
  <c r="X12" i="234" s="1"/>
  <c r="I12" i="232"/>
  <c r="T12" i="232" s="1"/>
  <c r="V12" i="232" s="1"/>
  <c r="X12" i="232" s="1"/>
  <c r="V21" i="295" l="1"/>
  <c r="V12" i="286"/>
  <c r="V12" i="290"/>
  <c r="V12" i="289"/>
  <c r="V13" i="291"/>
  <c r="V12" i="288"/>
  <c r="X12" i="269"/>
  <c r="V12" i="308"/>
  <c r="X11" i="308"/>
  <c r="X12" i="308" s="1"/>
  <c r="X11" i="307"/>
  <c r="X13" i="307" s="1"/>
  <c r="V17" i="306"/>
  <c r="X11" i="306"/>
  <c r="X17" i="306" s="1"/>
  <c r="V14" i="304"/>
  <c r="X11" i="304"/>
  <c r="X14" i="304" s="1"/>
  <c r="X11" i="303"/>
  <c r="X15" i="303" s="1"/>
  <c r="V15" i="303"/>
  <c r="X11" i="302"/>
  <c r="X13" i="302" s="1"/>
  <c r="V13" i="302"/>
  <c r="X13" i="295"/>
  <c r="V13" i="298"/>
  <c r="X11" i="298"/>
  <c r="X13" i="298" s="1"/>
  <c r="V12" i="297"/>
  <c r="X11" i="297"/>
  <c r="X12" i="297" s="1"/>
  <c r="V12" i="296"/>
  <c r="X11" i="296"/>
  <c r="X12" i="296" s="1"/>
  <c r="V12" i="294"/>
  <c r="X11" i="294"/>
  <c r="X12" i="294" s="1"/>
  <c r="X11" i="293"/>
  <c r="X14" i="281"/>
  <c r="I11" i="285"/>
  <c r="T11" i="285" s="1"/>
  <c r="V11" i="285" s="1"/>
  <c r="I11" i="284"/>
  <c r="T11" i="284" s="1"/>
  <c r="V11" i="284" s="1"/>
  <c r="I11" i="283"/>
  <c r="T11" i="283" s="1"/>
  <c r="V11" i="283" s="1"/>
  <c r="I11" i="282"/>
  <c r="T11" i="282" s="1"/>
  <c r="V11" i="282" s="1"/>
  <c r="I13" i="281"/>
  <c r="T13" i="281" s="1"/>
  <c r="V13" i="281" s="1"/>
  <c r="X13" i="281" s="1"/>
  <c r="I11" i="280"/>
  <c r="T11" i="280" s="1"/>
  <c r="V11" i="280" s="1"/>
  <c r="I11" i="279"/>
  <c r="T11" i="279" s="1"/>
  <c r="V11" i="279" s="1"/>
  <c r="I11" i="277"/>
  <c r="T11" i="277" s="1"/>
  <c r="V11" i="277" s="1"/>
  <c r="I11" i="278"/>
  <c r="T11" i="278" s="1"/>
  <c r="V11" i="278" s="1"/>
  <c r="T11" i="275"/>
  <c r="V11" i="275" s="1"/>
  <c r="I11" i="274"/>
  <c r="T11" i="274" s="1"/>
  <c r="V11" i="274" s="1"/>
  <c r="T11" i="273"/>
  <c r="V11" i="273" s="1"/>
  <c r="I11" i="272"/>
  <c r="T11" i="272" s="1"/>
  <c r="V11" i="272" s="1"/>
  <c r="I11" i="271"/>
  <c r="T11" i="271" s="1"/>
  <c r="V11" i="271" s="1"/>
  <c r="I11" i="270"/>
  <c r="T11" i="270" s="1"/>
  <c r="V11" i="270" s="1"/>
  <c r="T11" i="269"/>
  <c r="V11" i="269" s="1"/>
  <c r="X11" i="269" s="1"/>
  <c r="I11" i="268"/>
  <c r="T11" i="268" s="1"/>
  <c r="V11" i="268" s="1"/>
  <c r="I11" i="267"/>
  <c r="T11" i="267" s="1"/>
  <c r="V11" i="267" s="1"/>
  <c r="I11" i="266"/>
  <c r="T11" i="266" s="1"/>
  <c r="V11" i="266" s="1"/>
  <c r="I11" i="265"/>
  <c r="T11" i="265" s="1"/>
  <c r="V11" i="265" s="1"/>
  <c r="I11" i="263"/>
  <c r="T11" i="263" s="1"/>
  <c r="V11" i="263" s="1"/>
  <c r="I11" i="262"/>
  <c r="T11" i="262" s="1"/>
  <c r="V11" i="262" s="1"/>
  <c r="I11" i="261"/>
  <c r="T11" i="261" s="1"/>
  <c r="V11" i="261" s="1"/>
  <c r="I11" i="260"/>
  <c r="T11" i="260" s="1"/>
  <c r="V11" i="260" s="1"/>
  <c r="I11" i="259"/>
  <c r="T11" i="259" s="1"/>
  <c r="V11" i="259" s="1"/>
  <c r="I11" i="258"/>
  <c r="T11" i="258" s="1"/>
  <c r="V11" i="258" s="1"/>
  <c r="I11" i="257"/>
  <c r="T11" i="257" s="1"/>
  <c r="V11" i="257" s="1"/>
  <c r="I11" i="256"/>
  <c r="T11" i="256" s="1"/>
  <c r="V11" i="256" s="1"/>
  <c r="I11" i="255"/>
  <c r="T11" i="255" s="1"/>
  <c r="V11" i="255" s="1"/>
  <c r="I11" i="254"/>
  <c r="T11" i="254" s="1"/>
  <c r="V11" i="254" s="1"/>
  <c r="I11" i="253"/>
  <c r="T11" i="253" s="1"/>
  <c r="V11" i="253" s="1"/>
  <c r="I11" i="252"/>
  <c r="T11" i="252" s="1"/>
  <c r="V11" i="252" s="1"/>
  <c r="I11" i="251"/>
  <c r="T11" i="251" s="1"/>
  <c r="V11" i="251" s="1"/>
  <c r="I11" i="250"/>
  <c r="T11" i="250" s="1"/>
  <c r="V11" i="250" s="1"/>
  <c r="I11" i="249"/>
  <c r="T11" i="249" s="1"/>
  <c r="V11" i="249" s="1"/>
  <c r="I11" i="248"/>
  <c r="T11" i="248" s="1"/>
  <c r="V11" i="248" s="1"/>
  <c r="T11" i="246"/>
  <c r="V11" i="246" s="1"/>
  <c r="I11" i="247"/>
  <c r="T11" i="247" s="1"/>
  <c r="V11" i="247" s="1"/>
  <c r="I11" i="244"/>
  <c r="T11" i="244" s="1"/>
  <c r="V11" i="244" s="1"/>
  <c r="I11" i="243"/>
  <c r="T11" i="243" s="1"/>
  <c r="V11" i="243" s="1"/>
  <c r="I11" i="241"/>
  <c r="T11" i="241" s="1"/>
  <c r="V11" i="241" s="1"/>
  <c r="I11" i="242"/>
  <c r="T11" i="242" s="1"/>
  <c r="V11" i="242" s="1"/>
  <c r="I11" i="240"/>
  <c r="T11" i="240" s="1"/>
  <c r="V11" i="240" s="1"/>
  <c r="I11" i="239"/>
  <c r="T11" i="239" s="1"/>
  <c r="V11" i="239" s="1"/>
  <c r="I11" i="237"/>
  <c r="T11" i="237" s="1"/>
  <c r="V11" i="237" s="1"/>
  <c r="I11" i="236"/>
  <c r="T11" i="236" s="1"/>
  <c r="V11" i="236" s="1"/>
  <c r="I11" i="235"/>
  <c r="T11" i="235" s="1"/>
  <c r="V11" i="235" s="1"/>
  <c r="I11" i="234"/>
  <c r="T11" i="234" s="1"/>
  <c r="V11" i="234" s="1"/>
  <c r="I11" i="233"/>
  <c r="T11" i="233" s="1"/>
  <c r="V11" i="233" s="1"/>
  <c r="I11" i="232"/>
  <c r="T11" i="232" s="1"/>
  <c r="V11" i="232" s="1"/>
  <c r="V13" i="232" s="1"/>
  <c r="I11" i="231"/>
  <c r="T11" i="231" s="1"/>
  <c r="V11" i="231" s="1"/>
  <c r="I11" i="230"/>
  <c r="T11" i="230" s="1"/>
  <c r="V11" i="230" s="1"/>
  <c r="I11" i="229"/>
  <c r="T11" i="229" s="1"/>
  <c r="V11" i="229" s="1"/>
  <c r="I11" i="228"/>
  <c r="T11" i="228" s="1"/>
  <c r="V11" i="228" s="1"/>
  <c r="I11" i="227"/>
  <c r="T11" i="227" s="1"/>
  <c r="V11" i="227" s="1"/>
  <c r="I11" i="226"/>
  <c r="T11" i="226" s="1"/>
  <c r="V11" i="226" s="1"/>
  <c r="I11" i="225"/>
  <c r="T11" i="225" s="1"/>
  <c r="V11" i="225" s="1"/>
  <c r="I11" i="223"/>
  <c r="T11" i="223" s="1"/>
  <c r="V11" i="223" s="1"/>
  <c r="I11" i="222"/>
  <c r="T11" i="222" s="1"/>
  <c r="V11" i="222" s="1"/>
  <c r="I11" i="221"/>
  <c r="T11" i="221" s="1"/>
  <c r="V11" i="221" s="1"/>
  <c r="I11" i="220"/>
  <c r="T11" i="220" s="1"/>
  <c r="V11" i="220" s="1"/>
  <c r="I11" i="219"/>
  <c r="T11" i="219" s="1"/>
  <c r="V11" i="219" s="1"/>
  <c r="I11" i="218"/>
  <c r="T11" i="218" s="1"/>
  <c r="V11" i="218" s="1"/>
  <c r="I11" i="217"/>
  <c r="T11" i="217" s="1"/>
  <c r="V11" i="217" s="1"/>
  <c r="I11" i="215"/>
  <c r="T11" i="215" s="1"/>
  <c r="V11" i="215" s="1"/>
  <c r="I11" i="214"/>
  <c r="T11" i="214" s="1"/>
  <c r="V11" i="214" s="1"/>
  <c r="I11" i="213"/>
  <c r="T11" i="213" s="1"/>
  <c r="I11" i="212"/>
  <c r="T11" i="212" s="1"/>
  <c r="V11" i="212" s="1"/>
  <c r="I11" i="211"/>
  <c r="T11" i="211" s="1"/>
  <c r="V11" i="211" s="1"/>
  <c r="V12" i="211" l="1"/>
  <c r="X11" i="211"/>
  <c r="X12" i="211" s="1"/>
  <c r="X11" i="218"/>
  <c r="X12" i="218" s="1"/>
  <c r="V12" i="218"/>
  <c r="X11" i="270"/>
  <c r="X12" i="270" s="1"/>
  <c r="V12" i="270"/>
  <c r="X11" i="254"/>
  <c r="X12" i="254" s="1"/>
  <c r="V12" i="254"/>
  <c r="X11" i="225"/>
  <c r="X12" i="225" s="1"/>
  <c r="V12" i="225"/>
  <c r="X11" i="233"/>
  <c r="X12" i="233" s="1"/>
  <c r="V12" i="233"/>
  <c r="X11" i="241"/>
  <c r="X12" i="241" s="1"/>
  <c r="V12" i="241"/>
  <c r="X11" i="251"/>
  <c r="X12" i="251" s="1"/>
  <c r="V12" i="251"/>
  <c r="X11" i="259"/>
  <c r="X12" i="259" s="1"/>
  <c r="V12" i="259"/>
  <c r="X11" i="268"/>
  <c r="X12" i="268" s="1"/>
  <c r="V12" i="268"/>
  <c r="X11" i="278"/>
  <c r="X13" i="278" s="1"/>
  <c r="V13" i="278"/>
  <c r="X11" i="285"/>
  <c r="X13" i="285" s="1"/>
  <c r="V13" i="285"/>
  <c r="X11" i="227"/>
  <c r="X12" i="227" s="1"/>
  <c r="V12" i="227"/>
  <c r="X11" i="279"/>
  <c r="X12" i="279" s="1"/>
  <c r="V12" i="279"/>
  <c r="X11" i="228"/>
  <c r="X12" i="228" s="1"/>
  <c r="V12" i="228"/>
  <c r="X11" i="215"/>
  <c r="X12" i="215" s="1"/>
  <c r="V12" i="215"/>
  <c r="X11" i="217"/>
  <c r="X12" i="217" s="1"/>
  <c r="V12" i="217"/>
  <c r="X11" i="226"/>
  <c r="X12" i="226" s="1"/>
  <c r="V12" i="226"/>
  <c r="X11" i="234"/>
  <c r="X13" i="234" s="1"/>
  <c r="V13" i="234"/>
  <c r="X11" i="243"/>
  <c r="X13" i="243" s="1"/>
  <c r="V13" i="243"/>
  <c r="X11" i="252"/>
  <c r="X14" i="252" s="1"/>
  <c r="V14" i="252"/>
  <c r="X11" i="260"/>
  <c r="X12" i="260" s="1"/>
  <c r="V12" i="260"/>
  <c r="X11" i="277"/>
  <c r="X12" i="277" s="1"/>
  <c r="V12" i="277"/>
  <c r="V13" i="269"/>
  <c r="X11" i="235"/>
  <c r="X12" i="235" s="1"/>
  <c r="V12" i="235"/>
  <c r="X11" i="236"/>
  <c r="X12" i="236" s="1"/>
  <c r="V12" i="236"/>
  <c r="X11" i="280"/>
  <c r="X12" i="280" s="1"/>
  <c r="V12" i="280"/>
  <c r="X11" i="220"/>
  <c r="X12" i="220" s="1"/>
  <c r="V12" i="220"/>
  <c r="X11" i="229"/>
  <c r="X12" i="229" s="1"/>
  <c r="V12" i="229"/>
  <c r="X11" i="237"/>
  <c r="X12" i="237" s="1"/>
  <c r="V12" i="237"/>
  <c r="X11" i="246"/>
  <c r="X13" i="246" s="1"/>
  <c r="V13" i="246"/>
  <c r="X11" i="255"/>
  <c r="X12" i="255" s="1"/>
  <c r="V12" i="255"/>
  <c r="X11" i="263"/>
  <c r="X12" i="263" s="1"/>
  <c r="V12" i="263"/>
  <c r="X11" i="253"/>
  <c r="X12" i="253" s="1"/>
  <c r="V12" i="253"/>
  <c r="X11" i="219"/>
  <c r="X12" i="219" s="1"/>
  <c r="V12" i="219"/>
  <c r="X11" i="271"/>
  <c r="X12" i="271" s="1"/>
  <c r="V12" i="271"/>
  <c r="V11" i="213"/>
  <c r="V12" i="213" s="1"/>
  <c r="X11" i="221"/>
  <c r="X12" i="221" s="1"/>
  <c r="V12" i="221"/>
  <c r="X11" i="230"/>
  <c r="X12" i="230" s="1"/>
  <c r="V12" i="230"/>
  <c r="X11" i="239"/>
  <c r="X12" i="239" s="1"/>
  <c r="V12" i="239"/>
  <c r="X11" i="248"/>
  <c r="X13" i="248" s="1"/>
  <c r="V13" i="248"/>
  <c r="X11" i="265"/>
  <c r="X12" i="265" s="1"/>
  <c r="V12" i="265"/>
  <c r="X11" i="282"/>
  <c r="X12" i="282" s="1"/>
  <c r="V12" i="282"/>
  <c r="X11" i="261"/>
  <c r="X12" i="261" s="1"/>
  <c r="V12" i="261"/>
  <c r="X11" i="212"/>
  <c r="X12" i="212" s="1"/>
  <c r="V12" i="212"/>
  <c r="X11" i="262"/>
  <c r="X12" i="262" s="1"/>
  <c r="V12" i="262"/>
  <c r="X11" i="214"/>
  <c r="X12" i="214" s="1"/>
  <c r="V12" i="214"/>
  <c r="X11" i="222"/>
  <c r="X12" i="222" s="1"/>
  <c r="V12" i="222"/>
  <c r="X11" i="231"/>
  <c r="X12" i="231" s="1"/>
  <c r="V12" i="231"/>
  <c r="X11" i="240"/>
  <c r="X12" i="240" s="1"/>
  <c r="V12" i="240"/>
  <c r="X11" i="249"/>
  <c r="X12" i="249" s="1"/>
  <c r="V12" i="249"/>
  <c r="X11" i="257"/>
  <c r="X12" i="257" s="1"/>
  <c r="V12" i="257"/>
  <c r="X11" i="266"/>
  <c r="X12" i="266" s="1"/>
  <c r="V12" i="266"/>
  <c r="X11" i="274"/>
  <c r="X13" i="274" s="1"/>
  <c r="V13" i="274"/>
  <c r="X11" i="283"/>
  <c r="V23" i="283"/>
  <c r="X11" i="244"/>
  <c r="X12" i="244" s="1"/>
  <c r="V12" i="244"/>
  <c r="X11" i="247"/>
  <c r="X12" i="247" s="1"/>
  <c r="V12" i="247"/>
  <c r="X11" i="223"/>
  <c r="X12" i="223" s="1"/>
  <c r="V12" i="223"/>
  <c r="X11" i="242"/>
  <c r="X12" i="242" s="1"/>
  <c r="V12" i="242"/>
  <c r="X11" i="250"/>
  <c r="X12" i="250" s="1"/>
  <c r="V12" i="250"/>
  <c r="X11" i="258"/>
  <c r="X12" i="258" s="1"/>
  <c r="V12" i="258"/>
  <c r="X11" i="267"/>
  <c r="X12" i="267" s="1"/>
  <c r="V12" i="267"/>
  <c r="X11" i="284"/>
  <c r="X13" i="284" s="1"/>
  <c r="V13" i="284"/>
  <c r="X13" i="269"/>
  <c r="V27" i="281"/>
  <c r="X11" i="272"/>
  <c r="X13" i="272" s="1"/>
  <c r="V13" i="272"/>
  <c r="X11" i="273"/>
  <c r="X19" i="273" s="1"/>
  <c r="V19" i="273"/>
  <c r="X11" i="275"/>
  <c r="X15" i="275" s="1"/>
  <c r="V15" i="275"/>
  <c r="X11" i="256"/>
  <c r="X12" i="256" s="1"/>
  <c r="V12" i="256"/>
  <c r="X11" i="213" l="1"/>
  <c r="X12" i="213" s="1"/>
  <c r="P12" i="208" l="1"/>
  <c r="P11" i="208"/>
  <c r="G11" i="208"/>
  <c r="I11" i="208" s="1"/>
  <c r="S12" i="208" l="1"/>
  <c r="T12" i="208" s="1"/>
  <c r="S11" i="208"/>
  <c r="T11" i="208" s="1"/>
  <c r="V11" i="208" s="1"/>
  <c r="X12" i="208" l="1"/>
  <c r="U12" i="208"/>
  <c r="X11" i="208"/>
  <c r="X13" i="208" s="1"/>
  <c r="V13" i="208"/>
  <c r="G11" i="201" l="1"/>
  <c r="I11" i="201" l="1"/>
  <c r="P11" i="201"/>
  <c r="S11" i="201" s="1"/>
  <c r="T11" i="201" l="1"/>
  <c r="G14" i="207"/>
  <c r="I14" i="207" s="1"/>
  <c r="T14" i="207" s="1"/>
  <c r="U14" i="207" s="1"/>
  <c r="G13" i="207"/>
  <c r="I13" i="207" s="1"/>
  <c r="T13" i="207" s="1"/>
  <c r="U13" i="207" s="1"/>
  <c r="P12" i="207"/>
  <c r="R12" i="207" s="1"/>
  <c r="S12" i="207" s="1"/>
  <c r="T12" i="207" s="1"/>
  <c r="P11" i="207"/>
  <c r="G11" i="207"/>
  <c r="I11" i="207" s="1"/>
  <c r="P11" i="206"/>
  <c r="G11" i="206"/>
  <c r="I11" i="206" s="1"/>
  <c r="G15" i="206"/>
  <c r="I15" i="206" s="1"/>
  <c r="T15" i="206" s="1"/>
  <c r="U15" i="206" s="1"/>
  <c r="I12" i="198"/>
  <c r="V11" i="201" l="1"/>
  <c r="V12" i="207"/>
  <c r="X12" i="207" s="1"/>
  <c r="R11" i="207"/>
  <c r="S11" i="207" s="1"/>
  <c r="T11" i="207" s="1"/>
  <c r="S11" i="206"/>
  <c r="T11" i="206" s="1"/>
  <c r="X11" i="201" l="1"/>
  <c r="X12" i="201" s="1"/>
  <c r="V12" i="201"/>
  <c r="V11" i="207"/>
  <c r="V11" i="206"/>
  <c r="X11" i="206" l="1"/>
  <c r="X16" i="206" s="1"/>
  <c r="V16" i="206"/>
  <c r="X11" i="207"/>
  <c r="X15" i="207" s="1"/>
  <c r="V15" i="207"/>
  <c r="I11" i="158" l="1"/>
  <c r="I15" i="158"/>
  <c r="Q15" i="158"/>
  <c r="I17" i="156"/>
  <c r="T15" i="158" l="1"/>
  <c r="U15" i="158" s="1"/>
  <c r="W15" i="158" s="1"/>
  <c r="Y15" i="158" l="1"/>
  <c r="Y11" i="158"/>
  <c r="J19" i="147"/>
  <c r="U19" i="147" s="1"/>
  <c r="I18" i="120"/>
  <c r="I17" i="120"/>
  <c r="I16" i="120"/>
  <c r="Y12" i="121"/>
  <c r="Y13" i="121"/>
  <c r="Y14" i="121"/>
  <c r="I14" i="121"/>
  <c r="U14" i="121" s="1"/>
  <c r="V14" i="121" s="1"/>
  <c r="W19" i="147" l="1"/>
  <c r="Y19" i="147" s="1"/>
  <c r="I12" i="125"/>
  <c r="Q11" i="125"/>
  <c r="I11" i="125"/>
  <c r="T11" i="125" l="1"/>
  <c r="U11" i="125" s="1"/>
  <c r="W11" i="125" s="1"/>
  <c r="Y11" i="125" l="1"/>
  <c r="Y14" i="125" s="1"/>
  <c r="W14" i="125"/>
  <c r="I12" i="120"/>
  <c r="I13" i="120"/>
  <c r="I14" i="120"/>
  <c r="I15" i="120"/>
  <c r="I12" i="202" l="1"/>
  <c r="T12" i="202" s="1"/>
  <c r="U12" i="202" s="1"/>
  <c r="I15" i="193"/>
  <c r="I12" i="186"/>
  <c r="I13" i="186"/>
  <c r="I14" i="186"/>
  <c r="I15" i="186"/>
  <c r="I16" i="186"/>
  <c r="I17" i="186"/>
  <c r="I12" i="184"/>
  <c r="I12" i="182"/>
  <c r="I13" i="182"/>
  <c r="I14" i="182"/>
  <c r="I12" i="181"/>
  <c r="I12" i="176"/>
  <c r="I13" i="176"/>
  <c r="I14" i="176"/>
  <c r="I15" i="176"/>
  <c r="I12" i="177"/>
  <c r="I13" i="177"/>
  <c r="I12" i="174"/>
  <c r="I13" i="174"/>
  <c r="I14" i="174"/>
  <c r="I12" i="173"/>
  <c r="I12" i="172"/>
  <c r="I13" i="172"/>
  <c r="I12" i="166"/>
  <c r="I13" i="166"/>
  <c r="T13" i="166" s="1"/>
  <c r="U13" i="166" s="1"/>
  <c r="I14" i="166"/>
  <c r="T14" i="166" s="1"/>
  <c r="U14" i="166" s="1"/>
  <c r="I15" i="166"/>
  <c r="T15" i="166" s="1"/>
  <c r="U15" i="166" s="1"/>
  <c r="I16" i="166"/>
  <c r="T16" i="166" s="1"/>
  <c r="U16" i="166" s="1"/>
  <c r="I12" i="164"/>
  <c r="I14" i="164"/>
  <c r="I12" i="163"/>
  <c r="J18" i="147"/>
  <c r="U18" i="147" s="1"/>
  <c r="V18" i="147" s="1"/>
  <c r="J17" i="147"/>
  <c r="U17" i="147" s="1"/>
  <c r="V17" i="147" s="1"/>
  <c r="P12" i="166" l="1"/>
  <c r="S12" i="166" l="1"/>
  <c r="T12" i="166" s="1"/>
  <c r="I12" i="153"/>
  <c r="T12" i="153" s="1"/>
  <c r="U12" i="153" s="1"/>
  <c r="V12" i="166" l="1"/>
  <c r="X12" i="166" s="1"/>
  <c r="I12" i="192"/>
  <c r="T12" i="192" s="1"/>
  <c r="U12" i="192" s="1"/>
  <c r="I13" i="192"/>
  <c r="T13" i="192" s="1"/>
  <c r="U13" i="192" s="1"/>
  <c r="I14" i="192"/>
  <c r="T14" i="192" s="1"/>
  <c r="U14" i="192" s="1"/>
  <c r="I15" i="192"/>
  <c r="T15" i="192" s="1"/>
  <c r="U15" i="192" s="1"/>
  <c r="I16" i="192"/>
  <c r="T16" i="192" s="1"/>
  <c r="U16" i="192" s="1"/>
  <c r="G14" i="206" l="1"/>
  <c r="I14" i="206" s="1"/>
  <c r="T14" i="206" s="1"/>
  <c r="U14" i="206" s="1"/>
  <c r="G13" i="206"/>
  <c r="I13" i="206" s="1"/>
  <c r="T13" i="206" s="1"/>
  <c r="U13" i="206" s="1"/>
  <c r="G12" i="206"/>
  <c r="I12" i="206" s="1"/>
  <c r="T12" i="206" s="1"/>
  <c r="U12" i="206" s="1"/>
  <c r="P11" i="205" l="1"/>
  <c r="I11" i="205"/>
  <c r="S11" i="205" l="1"/>
  <c r="T11" i="205" s="1"/>
  <c r="G12" i="195"/>
  <c r="I12" i="195" s="1"/>
  <c r="T12" i="195" s="1"/>
  <c r="U12" i="195" s="1"/>
  <c r="G13" i="195"/>
  <c r="I13" i="195" s="1"/>
  <c r="T13" i="195" s="1"/>
  <c r="U13" i="195" s="1"/>
  <c r="G14" i="195"/>
  <c r="I14" i="195" s="1"/>
  <c r="T14" i="195" s="1"/>
  <c r="U14" i="195" s="1"/>
  <c r="G15" i="195"/>
  <c r="I15" i="195" s="1"/>
  <c r="T15" i="195" s="1"/>
  <c r="U15" i="195" s="1"/>
  <c r="V11" i="205" l="1"/>
  <c r="G11" i="195"/>
  <c r="I11" i="195" s="1"/>
  <c r="P11" i="195"/>
  <c r="X11" i="205" l="1"/>
  <c r="X12" i="205" s="1"/>
  <c r="V12" i="205"/>
  <c r="S11" i="195"/>
  <c r="T11" i="195" s="1"/>
  <c r="V11" i="195" l="1"/>
  <c r="V16" i="195" s="1"/>
  <c r="G11" i="204"/>
  <c r="I11" i="204" s="1"/>
  <c r="P11" i="204"/>
  <c r="X11" i="195" l="1"/>
  <c r="X16" i="195" s="1"/>
  <c r="S11" i="204"/>
  <c r="T11" i="204" s="1"/>
  <c r="V11" i="204" l="1"/>
  <c r="P11" i="202"/>
  <c r="G11" i="202"/>
  <c r="I11" i="202" s="1"/>
  <c r="V12" i="204" l="1"/>
  <c r="X11" i="204"/>
  <c r="X12" i="204" s="1"/>
  <c r="S11" i="202"/>
  <c r="T11" i="202" s="1"/>
  <c r="V11" i="202" l="1"/>
  <c r="V13" i="202" s="1"/>
  <c r="X11" i="202"/>
  <c r="X13" i="202" s="1"/>
  <c r="G13" i="110"/>
  <c r="I13" i="110" s="1"/>
  <c r="T13" i="110" s="1"/>
  <c r="U13" i="110" s="1"/>
  <c r="I12" i="111"/>
  <c r="G14" i="111"/>
  <c r="I14" i="111" s="1"/>
  <c r="T14" i="111" s="1"/>
  <c r="U14" i="111" s="1"/>
  <c r="G13" i="111"/>
  <c r="I13" i="111" s="1"/>
  <c r="T13" i="111" s="1"/>
  <c r="U13" i="111" s="1"/>
  <c r="G13" i="193"/>
  <c r="I13" i="193" s="1"/>
  <c r="T13" i="193" s="1"/>
  <c r="U13" i="193" s="1"/>
  <c r="G12" i="193"/>
  <c r="I12" i="193" s="1"/>
  <c r="T12" i="193" s="1"/>
  <c r="U12" i="193" s="1"/>
  <c r="Z13" i="128" l="1"/>
  <c r="G13" i="128"/>
  <c r="I13" i="128" s="1"/>
  <c r="Z12" i="129"/>
  <c r="G12" i="129"/>
  <c r="I12" i="129" s="1"/>
  <c r="X17" i="119" l="1"/>
  <c r="X18" i="119"/>
  <c r="G18" i="119"/>
  <c r="I18" i="119" s="1"/>
  <c r="G17" i="119"/>
  <c r="I17" i="119" s="1"/>
  <c r="G16" i="116" l="1"/>
  <c r="I16" i="116" s="1"/>
  <c r="I19" i="158" l="1"/>
  <c r="I18" i="158"/>
  <c r="I17" i="158"/>
  <c r="I16" i="158"/>
  <c r="I14" i="158"/>
  <c r="I13" i="158"/>
  <c r="U13" i="158" s="1"/>
  <c r="W13" i="158" s="1"/>
  <c r="W21" i="158" s="1"/>
  <c r="I12" i="158"/>
  <c r="Y13" i="158" l="1"/>
  <c r="Y16" i="158"/>
  <c r="Y17" i="158"/>
  <c r="Y18" i="158"/>
  <c r="Y19" i="158"/>
  <c r="Y14" i="158"/>
  <c r="Y12" i="158" l="1"/>
  <c r="Y21" i="158" s="1"/>
  <c r="P16" i="156"/>
  <c r="S16" i="156" l="1"/>
  <c r="G12" i="175"/>
  <c r="I12" i="175" s="1"/>
  <c r="T12" i="175" s="1"/>
  <c r="G13" i="175"/>
  <c r="I13" i="175" s="1"/>
  <c r="T13" i="175" s="1"/>
  <c r="U13" i="175" s="1"/>
  <c r="G11" i="175"/>
  <c r="X12" i="175" l="1"/>
  <c r="U12" i="175"/>
  <c r="X13" i="175"/>
  <c r="G11" i="155"/>
  <c r="I11" i="155" s="1"/>
  <c r="G15" i="196" l="1"/>
  <c r="I15" i="196" s="1"/>
  <c r="T15" i="196" s="1"/>
  <c r="U15" i="196" s="1"/>
  <c r="G14" i="196"/>
  <c r="I14" i="196" s="1"/>
  <c r="T14" i="196" s="1"/>
  <c r="X14" i="196" s="1"/>
  <c r="G13" i="196"/>
  <c r="I13" i="196" s="1"/>
  <c r="T13" i="196" s="1"/>
  <c r="U13" i="196" s="1"/>
  <c r="G12" i="196"/>
  <c r="I12" i="196" s="1"/>
  <c r="T12" i="196" s="1"/>
  <c r="U12" i="196" s="1"/>
  <c r="G11" i="196"/>
  <c r="I11" i="196" s="1"/>
  <c r="T11" i="196" s="1"/>
  <c r="U11" i="196" s="1"/>
  <c r="G14" i="197"/>
  <c r="I14" i="197" s="1"/>
  <c r="T14" i="197" s="1"/>
  <c r="U14" i="197" s="1"/>
  <c r="G13" i="197"/>
  <c r="I13" i="197" s="1"/>
  <c r="T13" i="197" s="1"/>
  <c r="U13" i="197" s="1"/>
  <c r="G12" i="197"/>
  <c r="I12" i="197" s="1"/>
  <c r="T12" i="197" s="1"/>
  <c r="U12" i="197" s="1"/>
  <c r="G11" i="197"/>
  <c r="I11" i="197" s="1"/>
  <c r="T11" i="197" s="1"/>
  <c r="V11" i="197" s="1"/>
  <c r="V15" i="197" s="1"/>
  <c r="I11" i="198"/>
  <c r="T11" i="198" s="1"/>
  <c r="V11" i="198" s="1"/>
  <c r="V16" i="196" l="1"/>
  <c r="X11" i="197"/>
  <c r="V13" i="198"/>
  <c r="X11" i="198"/>
  <c r="X13" i="198" s="1"/>
  <c r="X15" i="196"/>
  <c r="X12" i="196"/>
  <c r="X13" i="196"/>
  <c r="X11" i="196" l="1"/>
  <c r="X16" i="196" s="1"/>
  <c r="X15" i="197"/>
  <c r="X12" i="155" l="1"/>
  <c r="V11" i="119" l="1"/>
  <c r="X11" i="119" l="1"/>
  <c r="P11" i="193" l="1"/>
  <c r="I11" i="193"/>
  <c r="S11" i="193" l="1"/>
  <c r="T11" i="193" s="1"/>
  <c r="V11" i="193" s="1"/>
  <c r="V16" i="193" l="1"/>
  <c r="X11" i="193" l="1"/>
  <c r="X16" i="193" s="1"/>
  <c r="P12" i="111"/>
  <c r="P11" i="111"/>
  <c r="I11" i="111"/>
  <c r="P12" i="110"/>
  <c r="P11" i="110"/>
  <c r="I12" i="110"/>
  <c r="I11" i="110"/>
  <c r="X11" i="191"/>
  <c r="P13" i="191"/>
  <c r="P12" i="191"/>
  <c r="P19" i="192"/>
  <c r="P14" i="190"/>
  <c r="P15" i="190"/>
  <c r="P13" i="190"/>
  <c r="P18" i="192"/>
  <c r="P17" i="192"/>
  <c r="P14" i="189"/>
  <c r="P15" i="189"/>
  <c r="P13" i="189"/>
  <c r="P15" i="188"/>
  <c r="P16" i="188"/>
  <c r="P14" i="188"/>
  <c r="P11" i="187"/>
  <c r="P11" i="186"/>
  <c r="P11" i="185"/>
  <c r="P11" i="184"/>
  <c r="P11" i="182"/>
  <c r="S13" i="191" l="1"/>
  <c r="T13" i="191" s="1"/>
  <c r="U13" i="191" s="1"/>
  <c r="S15" i="190"/>
  <c r="V15" i="190" s="1"/>
  <c r="X15" i="190" s="1"/>
  <c r="S13" i="190"/>
  <c r="S14" i="190"/>
  <c r="V14" i="190" s="1"/>
  <c r="X14" i="190" s="1"/>
  <c r="S17" i="192"/>
  <c r="S14" i="189"/>
  <c r="T14" i="189" s="1"/>
  <c r="V14" i="189" s="1"/>
  <c r="X14" i="189" s="1"/>
  <c r="S15" i="189"/>
  <c r="T15" i="189" s="1"/>
  <c r="V15" i="189" s="1"/>
  <c r="X15" i="189" s="1"/>
  <c r="S11" i="182"/>
  <c r="S12" i="191"/>
  <c r="S19" i="192"/>
  <c r="T19" i="192" s="1"/>
  <c r="V19" i="192" s="1"/>
  <c r="S13" i="189"/>
  <c r="S14" i="188"/>
  <c r="S15" i="188"/>
  <c r="S16" i="188"/>
  <c r="S11" i="187"/>
  <c r="S11" i="186"/>
  <c r="S11" i="185"/>
  <c r="S11" i="184"/>
  <c r="S18" i="192"/>
  <c r="T18" i="192" s="1"/>
  <c r="V18" i="192" s="1"/>
  <c r="S11" i="111"/>
  <c r="T11" i="111" s="1"/>
  <c r="V11" i="111" s="1"/>
  <c r="S12" i="111"/>
  <c r="T12" i="111" s="1"/>
  <c r="V12" i="111" s="1"/>
  <c r="S11" i="110"/>
  <c r="T11" i="110" s="1"/>
  <c r="V11" i="110" s="1"/>
  <c r="S12" i="110"/>
  <c r="T12" i="110" s="1"/>
  <c r="V12" i="110" s="1"/>
  <c r="V15" i="188" l="1"/>
  <c r="U15" i="188"/>
  <c r="V16" i="188"/>
  <c r="X16" i="188" s="1"/>
  <c r="U16" i="188"/>
  <c r="X19" i="192"/>
  <c r="X18" i="192"/>
  <c r="X15" i="188"/>
  <c r="V14" i="110"/>
  <c r="X12" i="110"/>
  <c r="X11" i="110"/>
  <c r="X12" i="111"/>
  <c r="V15" i="111"/>
  <c r="X14" i="110" l="1"/>
  <c r="X11" i="111"/>
  <c r="X15" i="111" s="1"/>
  <c r="P11" i="181"/>
  <c r="P11" i="180"/>
  <c r="P11" i="179"/>
  <c r="P11" i="178"/>
  <c r="P11" i="177"/>
  <c r="P11" i="176"/>
  <c r="P11" i="175"/>
  <c r="P11" i="174"/>
  <c r="P11" i="173"/>
  <c r="S11" i="180" l="1"/>
  <c r="S11" i="178"/>
  <c r="S11" i="176"/>
  <c r="S11" i="174"/>
  <c r="S11" i="175"/>
  <c r="S11" i="173"/>
  <c r="S11" i="177"/>
  <c r="S11" i="179"/>
  <c r="S11" i="181"/>
  <c r="P11" i="172"/>
  <c r="P11" i="171"/>
  <c r="P11" i="170"/>
  <c r="S11" i="172" l="1"/>
  <c r="S11" i="170"/>
  <c r="S11" i="171"/>
  <c r="P14" i="169"/>
  <c r="P15" i="169"/>
  <c r="P13" i="169"/>
  <c r="P11" i="168"/>
  <c r="P11" i="167"/>
  <c r="Q11" i="164"/>
  <c r="P11" i="166"/>
  <c r="P13" i="165"/>
  <c r="P12" i="165"/>
  <c r="P11" i="165"/>
  <c r="Q11" i="163"/>
  <c r="P11" i="162"/>
  <c r="Q11" i="160"/>
  <c r="P13" i="159"/>
  <c r="R13" i="159" s="1"/>
  <c r="P15" i="156"/>
  <c r="P12" i="156"/>
  <c r="P11" i="155"/>
  <c r="P11" i="154"/>
  <c r="P11" i="153"/>
  <c r="S15" i="169" l="1"/>
  <c r="T15" i="169" s="1"/>
  <c r="S11" i="168"/>
  <c r="S12" i="165"/>
  <c r="T12" i="165" s="1"/>
  <c r="V12" i="165" s="1"/>
  <c r="T11" i="164"/>
  <c r="T11" i="163"/>
  <c r="S15" i="156"/>
  <c r="S11" i="154"/>
  <c r="S11" i="155"/>
  <c r="T11" i="155" s="1"/>
  <c r="V11" i="155" s="1"/>
  <c r="S13" i="159"/>
  <c r="T11" i="160"/>
  <c r="S11" i="162"/>
  <c r="S13" i="165"/>
  <c r="T13" i="165" s="1"/>
  <c r="V13" i="165" s="1"/>
  <c r="S11" i="165"/>
  <c r="S11" i="166"/>
  <c r="S13" i="169"/>
  <c r="S14" i="169"/>
  <c r="T14" i="169" s="1"/>
  <c r="S12" i="156"/>
  <c r="S11" i="153"/>
  <c r="S11" i="167"/>
  <c r="V14" i="169" l="1"/>
  <c r="X14" i="169" s="1"/>
  <c r="V15" i="169"/>
  <c r="X15" i="169" s="1"/>
  <c r="X13" i="165"/>
  <c r="X12" i="165"/>
  <c r="P11" i="152"/>
  <c r="S11" i="152" l="1"/>
  <c r="P12" i="151"/>
  <c r="P11" i="151"/>
  <c r="P12" i="150"/>
  <c r="P11" i="148"/>
  <c r="Q13" i="147"/>
  <c r="P11" i="146"/>
  <c r="P11" i="145"/>
  <c r="P11" i="144"/>
  <c r="V12" i="128"/>
  <c r="R11" i="148" l="1"/>
  <c r="S11" i="148" s="1"/>
  <c r="S11" i="144"/>
  <c r="S11" i="146"/>
  <c r="S12" i="151"/>
  <c r="T13" i="147"/>
  <c r="S11" i="151"/>
  <c r="S11" i="145"/>
  <c r="R12" i="150"/>
  <c r="S12" i="150" s="1"/>
  <c r="P18" i="3"/>
  <c r="P17" i="3"/>
  <c r="X16" i="3"/>
  <c r="P16" i="3"/>
  <c r="P13" i="3"/>
  <c r="P12" i="3"/>
  <c r="P11" i="3"/>
  <c r="S12" i="3" l="1"/>
  <c r="T12" i="3" s="1"/>
  <c r="V12" i="3" s="1"/>
  <c r="S18" i="3"/>
  <c r="T18" i="3" s="1"/>
  <c r="V18" i="3" s="1"/>
  <c r="S11" i="3"/>
  <c r="T11" i="3" s="1"/>
  <c r="V11" i="3" s="1"/>
  <c r="S17" i="3"/>
  <c r="T17" i="3" s="1"/>
  <c r="V17" i="3" s="1"/>
  <c r="S16" i="3"/>
  <c r="T16" i="3" s="1"/>
  <c r="U16" i="3" s="1"/>
  <c r="S13" i="3"/>
  <c r="T13" i="3" s="1"/>
  <c r="V13" i="3" s="1"/>
  <c r="V28" i="3" l="1"/>
  <c r="X18" i="3"/>
  <c r="X12" i="3"/>
  <c r="X17" i="3"/>
  <c r="X13" i="3"/>
  <c r="X11" i="3" l="1"/>
  <c r="X28" i="3" s="1"/>
  <c r="P11" i="143"/>
  <c r="P11" i="142"/>
  <c r="Q11" i="141"/>
  <c r="Q11" i="140"/>
  <c r="P11" i="139"/>
  <c r="Q11" i="138"/>
  <c r="Q11" i="137"/>
  <c r="Q11" i="136"/>
  <c r="Q11" i="135"/>
  <c r="Q11" i="134"/>
  <c r="Q11" i="133"/>
  <c r="P11" i="132"/>
  <c r="T11" i="137" l="1"/>
  <c r="T11" i="136"/>
  <c r="T11" i="133"/>
  <c r="T11" i="134"/>
  <c r="S11" i="139"/>
  <c r="T11" i="140"/>
  <c r="T11" i="141"/>
  <c r="S11" i="142"/>
  <c r="S11" i="143"/>
  <c r="S11" i="132"/>
  <c r="T11" i="135"/>
  <c r="T11" i="138"/>
  <c r="P11" i="131"/>
  <c r="Q11" i="129"/>
  <c r="Q11" i="128"/>
  <c r="P11" i="127"/>
  <c r="Q11" i="126"/>
  <c r="T11" i="126" l="1"/>
  <c r="T11" i="128"/>
  <c r="S11" i="131"/>
  <c r="S11" i="127"/>
  <c r="T11" i="129"/>
  <c r="Q11" i="122"/>
  <c r="Q12" i="121"/>
  <c r="Q11" i="121"/>
  <c r="Q13" i="120"/>
  <c r="Q14" i="120"/>
  <c r="Q12" i="120"/>
  <c r="X14" i="118"/>
  <c r="X13" i="118"/>
  <c r="X17" i="118"/>
  <c r="X18" i="118"/>
  <c r="P12" i="118"/>
  <c r="P15" i="118"/>
  <c r="P16" i="118"/>
  <c r="P18" i="118"/>
  <c r="P11" i="118"/>
  <c r="S16" i="118" l="1"/>
  <c r="S12" i="118"/>
  <c r="S11" i="118"/>
  <c r="S15" i="118"/>
  <c r="S18" i="118"/>
  <c r="T11" i="121"/>
  <c r="T13" i="120"/>
  <c r="U13" i="120" s="1"/>
  <c r="T14" i="120"/>
  <c r="U14" i="120" s="1"/>
  <c r="T12" i="120"/>
  <c r="T11" i="122"/>
  <c r="P12" i="116"/>
  <c r="P13" i="116"/>
  <c r="P14" i="116"/>
  <c r="P15" i="116"/>
  <c r="P11" i="116"/>
  <c r="X13" i="114"/>
  <c r="P12" i="114"/>
  <c r="P13" i="114"/>
  <c r="P15" i="114"/>
  <c r="P11" i="114"/>
  <c r="Q12" i="113"/>
  <c r="Q13" i="113"/>
  <c r="Q11" i="113"/>
  <c r="S14" i="116" l="1"/>
  <c r="T14" i="116" s="1"/>
  <c r="V14" i="116" s="1"/>
  <c r="X14" i="116" s="1"/>
  <c r="S12" i="116"/>
  <c r="T12" i="116" s="1"/>
  <c r="V12" i="116" s="1"/>
  <c r="X12" i="116" s="1"/>
  <c r="S15" i="116"/>
  <c r="T15" i="116" s="1"/>
  <c r="T12" i="113"/>
  <c r="S12" i="114"/>
  <c r="S13" i="114"/>
  <c r="S11" i="114"/>
  <c r="S15" i="114"/>
  <c r="S11" i="116"/>
  <c r="W14" i="120"/>
  <c r="Y14" i="120" s="1"/>
  <c r="W13" i="120"/>
  <c r="Y13" i="120" s="1"/>
  <c r="S13" i="116"/>
  <c r="T13" i="116" s="1"/>
  <c r="T11" i="113"/>
  <c r="T13" i="113"/>
  <c r="P12" i="112"/>
  <c r="P13" i="112"/>
  <c r="P14" i="112"/>
  <c r="P15" i="112"/>
  <c r="P11" i="112"/>
  <c r="R11" i="112" s="1"/>
  <c r="V13" i="116" l="1"/>
  <c r="X13" i="116" s="1"/>
  <c r="S14" i="112"/>
  <c r="T14" i="112" s="1"/>
  <c r="V14" i="112" s="1"/>
  <c r="X14" i="112" s="1"/>
  <c r="S13" i="112"/>
  <c r="T13" i="112" s="1"/>
  <c r="S15" i="112"/>
  <c r="T15" i="112" s="1"/>
  <c r="S11" i="112"/>
  <c r="S12" i="112"/>
  <c r="T12" i="112" s="1"/>
  <c r="T17" i="192"/>
  <c r="V17" i="192" s="1"/>
  <c r="V23" i="192" s="1"/>
  <c r="I17" i="192"/>
  <c r="I18" i="192"/>
  <c r="I20" i="192"/>
  <c r="T20" i="192" s="1"/>
  <c r="U20" i="192" s="1"/>
  <c r="I21" i="192"/>
  <c r="T21" i="192" s="1"/>
  <c r="U21" i="192" s="1"/>
  <c r="I22" i="192"/>
  <c r="T22" i="192" s="1"/>
  <c r="U22" i="192" s="1"/>
  <c r="I11" i="192"/>
  <c r="T11" i="192" s="1"/>
  <c r="U11" i="192" s="1"/>
  <c r="I11" i="191"/>
  <c r="T12" i="191" s="1"/>
  <c r="I12" i="190"/>
  <c r="T13" i="190" s="1"/>
  <c r="I11" i="190"/>
  <c r="T11" i="190" s="1"/>
  <c r="U11" i="190" s="1"/>
  <c r="I12" i="189"/>
  <c r="T13" i="189" s="1"/>
  <c r="I11" i="189"/>
  <c r="T11" i="189" s="1"/>
  <c r="I17" i="188"/>
  <c r="T17" i="188" s="1"/>
  <c r="U17" i="188" s="1"/>
  <c r="I16" i="188"/>
  <c r="I15" i="188"/>
  <c r="I14" i="188"/>
  <c r="I13" i="188"/>
  <c r="T14" i="188" s="1"/>
  <c r="I12" i="188"/>
  <c r="T12" i="188" s="1"/>
  <c r="I11" i="188"/>
  <c r="T11" i="188" s="1"/>
  <c r="V11" i="188" s="1"/>
  <c r="I11" i="187"/>
  <c r="T11" i="187" s="1"/>
  <c r="U11" i="187" s="1"/>
  <c r="I11" i="186"/>
  <c r="T11" i="186" s="1"/>
  <c r="V11" i="186" s="1"/>
  <c r="I11" i="185"/>
  <c r="T11" i="185" s="1"/>
  <c r="I11" i="184"/>
  <c r="T11" i="184" s="1"/>
  <c r="I11" i="182"/>
  <c r="T11" i="182" s="1"/>
  <c r="I11" i="181"/>
  <c r="T11" i="181" s="1"/>
  <c r="I11" i="180"/>
  <c r="T11" i="180" s="1"/>
  <c r="I11" i="179"/>
  <c r="I11" i="178"/>
  <c r="T11" i="178" s="1"/>
  <c r="I11" i="177"/>
  <c r="T11" i="177" s="1"/>
  <c r="I11" i="176"/>
  <c r="T11" i="176" s="1"/>
  <c r="I11" i="175"/>
  <c r="T11" i="175" s="1"/>
  <c r="I11" i="174"/>
  <c r="T11" i="174" s="1"/>
  <c r="I11" i="173"/>
  <c r="T11" i="173" s="1"/>
  <c r="I11" i="172"/>
  <c r="T11" i="172" s="1"/>
  <c r="I11" i="171"/>
  <c r="T11" i="171" s="1"/>
  <c r="I11" i="170"/>
  <c r="T11" i="170" s="1"/>
  <c r="I16" i="169"/>
  <c r="T16" i="169" s="1"/>
  <c r="U16" i="169" s="1"/>
  <c r="I15" i="169"/>
  <c r="I14" i="169"/>
  <c r="I13" i="169"/>
  <c r="T13" i="169" s="1"/>
  <c r="I12" i="169"/>
  <c r="T12" i="169" s="1"/>
  <c r="U12" i="169" s="1"/>
  <c r="I11" i="169"/>
  <c r="T11" i="169" s="1"/>
  <c r="U11" i="169" s="1"/>
  <c r="I11" i="168"/>
  <c r="T11" i="168" s="1"/>
  <c r="I11" i="167"/>
  <c r="I11" i="166"/>
  <c r="T11" i="166" s="1"/>
  <c r="V11" i="166" s="1"/>
  <c r="I14" i="165"/>
  <c r="T14" i="165" s="1"/>
  <c r="U14" i="165" s="1"/>
  <c r="I13" i="165"/>
  <c r="I12" i="165"/>
  <c r="I11" i="165"/>
  <c r="T11" i="165" s="1"/>
  <c r="V11" i="165" s="1"/>
  <c r="I11" i="164"/>
  <c r="U11" i="164" s="1"/>
  <c r="I11" i="163"/>
  <c r="U11" i="163" s="1"/>
  <c r="I11" i="162"/>
  <c r="T11" i="162" s="1"/>
  <c r="I11" i="160"/>
  <c r="U11" i="160" s="1"/>
  <c r="V13" i="169" l="1"/>
  <c r="X13" i="169" s="1"/>
  <c r="X17" i="169" s="1"/>
  <c r="V18" i="166"/>
  <c r="X11" i="166"/>
  <c r="X18" i="166" s="1"/>
  <c r="X11" i="165"/>
  <c r="X15" i="165" s="1"/>
  <c r="V11" i="162"/>
  <c r="V15" i="165"/>
  <c r="V17" i="169"/>
  <c r="V11" i="170"/>
  <c r="V11" i="172"/>
  <c r="V11" i="174"/>
  <c r="V11" i="176"/>
  <c r="V16" i="176" s="1"/>
  <c r="V11" i="178"/>
  <c r="V11" i="180"/>
  <c r="V11" i="182"/>
  <c r="V11" i="160"/>
  <c r="X11" i="160"/>
  <c r="W11" i="163"/>
  <c r="V11" i="168"/>
  <c r="V11" i="171"/>
  <c r="V11" i="173"/>
  <c r="V11" i="177"/>
  <c r="T11" i="179"/>
  <c r="V11" i="181"/>
  <c r="V12" i="191"/>
  <c r="V13" i="190"/>
  <c r="V13" i="189"/>
  <c r="V14" i="188"/>
  <c r="X14" i="188" s="1"/>
  <c r="W11" i="187"/>
  <c r="X11" i="186"/>
  <c r="X18" i="186" s="1"/>
  <c r="V18" i="186"/>
  <c r="V11" i="185"/>
  <c r="V11" i="184"/>
  <c r="V11" i="164"/>
  <c r="X11" i="164"/>
  <c r="X15" i="164" s="1"/>
  <c r="X17" i="192"/>
  <c r="X23" i="192" s="1"/>
  <c r="V11" i="175"/>
  <c r="V14" i="175" s="1"/>
  <c r="T11" i="167"/>
  <c r="V11" i="167" s="1"/>
  <c r="V12" i="112"/>
  <c r="X12" i="112" s="1"/>
  <c r="V15" i="112"/>
  <c r="X15" i="112" s="1"/>
  <c r="V13" i="112"/>
  <c r="X13" i="112" s="1"/>
  <c r="I15" i="159"/>
  <c r="T15" i="159" s="1"/>
  <c r="U15" i="159" s="1"/>
  <c r="I13" i="159"/>
  <c r="T13" i="159" s="1"/>
  <c r="I12" i="159"/>
  <c r="T12" i="159" s="1"/>
  <c r="I11" i="159"/>
  <c r="T11" i="159" s="1"/>
  <c r="I16" i="156"/>
  <c r="T16" i="156" s="1"/>
  <c r="I15" i="156"/>
  <c r="T15" i="156" s="1"/>
  <c r="U15" i="156" s="1"/>
  <c r="I14" i="156"/>
  <c r="T14" i="156" s="1"/>
  <c r="U14" i="156" s="1"/>
  <c r="I13" i="156"/>
  <c r="T13" i="156" s="1"/>
  <c r="U13" i="156" s="1"/>
  <c r="I12" i="156"/>
  <c r="T12" i="156" s="1"/>
  <c r="I11" i="156"/>
  <c r="T11" i="156" s="1"/>
  <c r="U11" i="156" s="1"/>
  <c r="I11" i="154"/>
  <c r="T11" i="154" s="1"/>
  <c r="I11" i="153"/>
  <c r="I11" i="152"/>
  <c r="T11" i="152" s="1"/>
  <c r="I14" i="151"/>
  <c r="T14" i="151" s="1"/>
  <c r="U14" i="151" s="1"/>
  <c r="I13" i="151"/>
  <c r="T13" i="151" s="1"/>
  <c r="U13" i="151" s="1"/>
  <c r="I12" i="151"/>
  <c r="T12" i="151" s="1"/>
  <c r="V12" i="151" s="1"/>
  <c r="I11" i="151"/>
  <c r="T11" i="151" s="1"/>
  <c r="V11" i="151" s="1"/>
  <c r="I13" i="150"/>
  <c r="I12" i="150"/>
  <c r="T12" i="150" s="1"/>
  <c r="I11" i="150"/>
  <c r="V11" i="152" l="1"/>
  <c r="X11" i="152" s="1"/>
  <c r="X12" i="152" s="1"/>
  <c r="V16" i="156"/>
  <c r="V11" i="154"/>
  <c r="X11" i="154" s="1"/>
  <c r="X12" i="154" s="1"/>
  <c r="V12" i="150"/>
  <c r="X12" i="150" s="1"/>
  <c r="X14" i="150" s="1"/>
  <c r="V13" i="159"/>
  <c r="X13" i="159" s="1"/>
  <c r="X16" i="159" s="1"/>
  <c r="V12" i="156"/>
  <c r="X12" i="156" s="1"/>
  <c r="X12" i="151"/>
  <c r="X11" i="151"/>
  <c r="V12" i="152"/>
  <c r="X14" i="151"/>
  <c r="V11" i="179"/>
  <c r="X11" i="177"/>
  <c r="X14" i="177" s="1"/>
  <c r="V14" i="177"/>
  <c r="X11" i="173"/>
  <c r="X13" i="173" s="1"/>
  <c r="V13" i="173"/>
  <c r="X11" i="168"/>
  <c r="X12" i="168" s="1"/>
  <c r="V12" i="168"/>
  <c r="X11" i="180"/>
  <c r="X12" i="180" s="1"/>
  <c r="V12" i="180"/>
  <c r="X11" i="178"/>
  <c r="X12" i="178" s="1"/>
  <c r="V12" i="178"/>
  <c r="X11" i="176"/>
  <c r="X16" i="176" s="1"/>
  <c r="X11" i="174"/>
  <c r="X15" i="174" s="1"/>
  <c r="V15" i="174"/>
  <c r="V13" i="181"/>
  <c r="X11" i="181"/>
  <c r="X13" i="181" s="1"/>
  <c r="X11" i="171"/>
  <c r="X12" i="171" s="1"/>
  <c r="V12" i="171"/>
  <c r="Y11" i="163"/>
  <c r="Y13" i="163" s="1"/>
  <c r="W13" i="163"/>
  <c r="Z11" i="160"/>
  <c r="Z12" i="160" s="1"/>
  <c r="X12" i="160"/>
  <c r="X11" i="182"/>
  <c r="X15" i="182" s="1"/>
  <c r="V15" i="182"/>
  <c r="X11" i="172"/>
  <c r="X14" i="172" s="1"/>
  <c r="V14" i="172"/>
  <c r="X11" i="170"/>
  <c r="X12" i="170" s="1"/>
  <c r="V12" i="170"/>
  <c r="X11" i="162"/>
  <c r="X12" i="162" s="1"/>
  <c r="V12" i="162"/>
  <c r="V14" i="191"/>
  <c r="X12" i="191"/>
  <c r="X14" i="191" s="1"/>
  <c r="V16" i="190"/>
  <c r="X13" i="190"/>
  <c r="X16" i="190" s="1"/>
  <c r="X13" i="189"/>
  <c r="X16" i="189" s="1"/>
  <c r="V16" i="189"/>
  <c r="V21" i="188"/>
  <c r="Y11" i="187"/>
  <c r="Y12" i="187" s="1"/>
  <c r="W12" i="187"/>
  <c r="X11" i="185"/>
  <c r="X12" i="185" s="1"/>
  <c r="V12" i="185"/>
  <c r="X11" i="184"/>
  <c r="X13" i="184" s="1"/>
  <c r="V13" i="184"/>
  <c r="Z11" i="164"/>
  <c r="Z15" i="164" s="1"/>
  <c r="X14" i="156"/>
  <c r="X15" i="156"/>
  <c r="X13" i="156"/>
  <c r="T11" i="153"/>
  <c r="X11" i="175"/>
  <c r="X14" i="175" s="1"/>
  <c r="I12" i="148"/>
  <c r="T12" i="148" s="1"/>
  <c r="U12" i="148" s="1"/>
  <c r="I11" i="148"/>
  <c r="T11" i="148" s="1"/>
  <c r="J16" i="147"/>
  <c r="U16" i="147" s="1"/>
  <c r="V16" i="147" s="1"/>
  <c r="J15" i="147"/>
  <c r="U15" i="147" s="1"/>
  <c r="V15" i="147" s="1"/>
  <c r="J14" i="147"/>
  <c r="U14" i="147" s="1"/>
  <c r="V14" i="147" s="1"/>
  <c r="J13" i="147"/>
  <c r="U13" i="147" s="1"/>
  <c r="J12" i="147"/>
  <c r="U12" i="147" s="1"/>
  <c r="J11" i="147"/>
  <c r="U11" i="147" s="1"/>
  <c r="I11" i="146"/>
  <c r="T11" i="146" s="1"/>
  <c r="I11" i="145"/>
  <c r="T11" i="145" s="1"/>
  <c r="I11" i="144"/>
  <c r="T11" i="144" s="1"/>
  <c r="I11" i="143"/>
  <c r="T11" i="143" s="1"/>
  <c r="I12" i="142"/>
  <c r="T12" i="142" s="1"/>
  <c r="U12" i="142" s="1"/>
  <c r="I11" i="142"/>
  <c r="T11" i="142" s="1"/>
  <c r="I11" i="141"/>
  <c r="U11" i="141" s="1"/>
  <c r="I11" i="140"/>
  <c r="U11" i="140" s="1"/>
  <c r="I13" i="139"/>
  <c r="I12" i="139"/>
  <c r="I11" i="139"/>
  <c r="T11" i="139" s="1"/>
  <c r="I12" i="138"/>
  <c r="U12" i="138" s="1"/>
  <c r="I11" i="138"/>
  <c r="I17" i="137"/>
  <c r="U17" i="137" s="1"/>
  <c r="V17" i="137" s="1"/>
  <c r="I16" i="137"/>
  <c r="U16" i="137" s="1"/>
  <c r="V16" i="137" s="1"/>
  <c r="I15" i="137"/>
  <c r="U15" i="137" s="1"/>
  <c r="V15" i="137" s="1"/>
  <c r="I14" i="137"/>
  <c r="U14" i="137" s="1"/>
  <c r="V14" i="137" s="1"/>
  <c r="I13" i="137"/>
  <c r="U13" i="137" s="1"/>
  <c r="V13" i="137" s="1"/>
  <c r="I12" i="137"/>
  <c r="U12" i="137" s="1"/>
  <c r="V12" i="137" s="1"/>
  <c r="I11" i="137"/>
  <c r="U11" i="137" s="1"/>
  <c r="I11" i="136"/>
  <c r="U11" i="136" s="1"/>
  <c r="I12" i="135"/>
  <c r="I11" i="135"/>
  <c r="U11" i="135" s="1"/>
  <c r="V16" i="159" l="1"/>
  <c r="V12" i="154"/>
  <c r="V11" i="144"/>
  <c r="X11" i="144" s="1"/>
  <c r="X12" i="144" s="1"/>
  <c r="V11" i="145"/>
  <c r="X11" i="145" s="1"/>
  <c r="X13" i="145" s="1"/>
  <c r="V11" i="148"/>
  <c r="V13" i="148" s="1"/>
  <c r="V18" i="156"/>
  <c r="X16" i="156"/>
  <c r="X18" i="156" s="1"/>
  <c r="V12" i="144"/>
  <c r="X13" i="151"/>
  <c r="X15" i="151" s="1"/>
  <c r="V15" i="151"/>
  <c r="W11" i="137"/>
  <c r="Y11" i="137" s="1"/>
  <c r="Y18" i="137" s="1"/>
  <c r="W11" i="140"/>
  <c r="V11" i="142"/>
  <c r="V11" i="143"/>
  <c r="W13" i="147"/>
  <c r="Y13" i="147" s="1"/>
  <c r="Y15" i="147"/>
  <c r="X11" i="179"/>
  <c r="X12" i="179" s="1"/>
  <c r="V12" i="179"/>
  <c r="W11" i="136"/>
  <c r="V11" i="139"/>
  <c r="W11" i="141"/>
  <c r="U11" i="146"/>
  <c r="W11" i="146"/>
  <c r="Y14" i="147"/>
  <c r="Y16" i="147"/>
  <c r="V11" i="153"/>
  <c r="V13" i="153" s="1"/>
  <c r="V14" i="150"/>
  <c r="V13" i="145"/>
  <c r="W11" i="135"/>
  <c r="U12" i="135"/>
  <c r="V13" i="155"/>
  <c r="X11" i="155"/>
  <c r="X13" i="155" s="1"/>
  <c r="X11" i="167"/>
  <c r="X12" i="167" s="1"/>
  <c r="V12" i="167"/>
  <c r="U11" i="138"/>
  <c r="I11" i="134"/>
  <c r="U11" i="134" s="1"/>
  <c r="I11" i="133"/>
  <c r="U11" i="133" s="1"/>
  <c r="I11" i="132"/>
  <c r="T11" i="132" s="1"/>
  <c r="I12" i="131"/>
  <c r="T12" i="131" s="1"/>
  <c r="U12" i="131" s="1"/>
  <c r="V12" i="131"/>
  <c r="I11" i="131"/>
  <c r="T11" i="131" s="1"/>
  <c r="X11" i="148" l="1"/>
  <c r="X13" i="148" s="1"/>
  <c r="Y20" i="147"/>
  <c r="W18" i="137"/>
  <c r="W13" i="135"/>
  <c r="W11" i="134"/>
  <c r="Y11" i="146"/>
  <c r="Y12" i="146" s="1"/>
  <c r="W12" i="146"/>
  <c r="Y11" i="141"/>
  <c r="Y12" i="141" s="1"/>
  <c r="W12" i="141"/>
  <c r="X11" i="139"/>
  <c r="X14" i="139" s="1"/>
  <c r="V14" i="139"/>
  <c r="Y11" i="136"/>
  <c r="Y12" i="136" s="1"/>
  <c r="W12" i="136"/>
  <c r="W20" i="147"/>
  <c r="X11" i="143"/>
  <c r="X12" i="143" s="1"/>
  <c r="V12" i="143"/>
  <c r="X11" i="142"/>
  <c r="X13" i="142" s="1"/>
  <c r="V13" i="142"/>
  <c r="Y11" i="140"/>
  <c r="Y12" i="140" s="1"/>
  <c r="W12" i="140"/>
  <c r="W11" i="133"/>
  <c r="V11" i="132"/>
  <c r="V11" i="131"/>
  <c r="X11" i="131" s="1"/>
  <c r="X11" i="153"/>
  <c r="X13" i="153" s="1"/>
  <c r="Y11" i="135"/>
  <c r="Y13" i="135" s="1"/>
  <c r="W11" i="138"/>
  <c r="X12" i="131"/>
  <c r="I11" i="129"/>
  <c r="U11" i="129" s="1"/>
  <c r="I12" i="128"/>
  <c r="I11" i="128"/>
  <c r="U11" i="128" s="1"/>
  <c r="I11" i="127"/>
  <c r="T11" i="127" s="1"/>
  <c r="I11" i="126"/>
  <c r="U11" i="126" s="1"/>
  <c r="I13" i="125"/>
  <c r="W11" i="126" l="1"/>
  <c r="V11" i="128"/>
  <c r="X11" i="128"/>
  <c r="Z11" i="128" s="1"/>
  <c r="Y11" i="134"/>
  <c r="Y12" i="134" s="1"/>
  <c r="W12" i="134"/>
  <c r="Y11" i="133"/>
  <c r="Y12" i="133" s="1"/>
  <c r="W12" i="133"/>
  <c r="X11" i="132"/>
  <c r="X12" i="132" s="1"/>
  <c r="V12" i="132"/>
  <c r="X13" i="131"/>
  <c r="V13" i="131"/>
  <c r="V11" i="127"/>
  <c r="V11" i="129"/>
  <c r="X11" i="129"/>
  <c r="Z12" i="128"/>
  <c r="Y11" i="138"/>
  <c r="Y13" i="138" s="1"/>
  <c r="W13" i="138"/>
  <c r="X14" i="128" l="1"/>
  <c r="Y11" i="126"/>
  <c r="Y12" i="126" s="1"/>
  <c r="W12" i="126"/>
  <c r="Z14" i="128"/>
  <c r="X11" i="127"/>
  <c r="X12" i="127" s="1"/>
  <c r="V12" i="127"/>
  <c r="X13" i="129"/>
  <c r="Z11" i="129"/>
  <c r="Z13" i="129" s="1"/>
  <c r="I11" i="122" l="1"/>
  <c r="U11" i="122" s="1"/>
  <c r="I13" i="121"/>
  <c r="U13" i="121" s="1"/>
  <c r="V13" i="121" s="1"/>
  <c r="I12" i="121"/>
  <c r="I11" i="121"/>
  <c r="U11" i="121" s="1"/>
  <c r="V12" i="121" l="1"/>
  <c r="W11" i="121"/>
  <c r="W11" i="122"/>
  <c r="Y11" i="122" s="1"/>
  <c r="I11" i="120"/>
  <c r="U12" i="120" s="1"/>
  <c r="P16" i="119"/>
  <c r="P15" i="119"/>
  <c r="P14" i="119"/>
  <c r="P13" i="119"/>
  <c r="P12" i="119"/>
  <c r="I11" i="119"/>
  <c r="I22" i="118"/>
  <c r="I21" i="118"/>
  <c r="I20" i="118"/>
  <c r="I19" i="118"/>
  <c r="I18" i="118"/>
  <c r="T18" i="118" s="1"/>
  <c r="U18" i="118" s="1"/>
  <c r="I17" i="118"/>
  <c r="I16" i="118"/>
  <c r="T16" i="118" s="1"/>
  <c r="I15" i="118"/>
  <c r="T15" i="118" s="1"/>
  <c r="I14" i="118"/>
  <c r="I13" i="118"/>
  <c r="I12" i="118"/>
  <c r="T12" i="118" s="1"/>
  <c r="I11" i="118"/>
  <c r="T11" i="118" s="1"/>
  <c r="I11" i="116"/>
  <c r="T11" i="116" s="1"/>
  <c r="V11" i="118" l="1"/>
  <c r="X11" i="118" s="1"/>
  <c r="V15" i="118"/>
  <c r="X15" i="118" s="1"/>
  <c r="S12" i="119"/>
  <c r="T12" i="119" s="1"/>
  <c r="V12" i="119" s="1"/>
  <c r="S14" i="119"/>
  <c r="T14" i="119" s="1"/>
  <c r="V14" i="119" s="1"/>
  <c r="X14" i="119" s="1"/>
  <c r="S16" i="119"/>
  <c r="T16" i="119" s="1"/>
  <c r="V16" i="119" s="1"/>
  <c r="X16" i="119" s="1"/>
  <c r="Y11" i="121"/>
  <c r="Y15" i="121" s="1"/>
  <c r="W15" i="121"/>
  <c r="V12" i="118"/>
  <c r="X12" i="118" s="1"/>
  <c r="V16" i="118"/>
  <c r="X16" i="118" s="1"/>
  <c r="S13" i="119"/>
  <c r="T13" i="119" s="1"/>
  <c r="V13" i="119" s="1"/>
  <c r="X13" i="119" s="1"/>
  <c r="S15" i="119"/>
  <c r="T15" i="119" s="1"/>
  <c r="V15" i="119" s="1"/>
  <c r="X15" i="119" s="1"/>
  <c r="V11" i="116"/>
  <c r="X11" i="116" s="1"/>
  <c r="W12" i="120"/>
  <c r="W12" i="122"/>
  <c r="Y12" i="122"/>
  <c r="I27" i="115"/>
  <c r="R27" i="115" s="1"/>
  <c r="I28" i="115"/>
  <c r="R28" i="115" s="1"/>
  <c r="I30" i="115"/>
  <c r="R30" i="115" s="1"/>
  <c r="I31" i="115"/>
  <c r="R31" i="115" s="1"/>
  <c r="I32" i="115"/>
  <c r="R32" i="115" s="1"/>
  <c r="I33" i="115"/>
  <c r="R33" i="115" s="1"/>
  <c r="I34" i="115"/>
  <c r="R34" i="115" s="1"/>
  <c r="I35" i="115"/>
  <c r="R35" i="115" s="1"/>
  <c r="I36" i="115"/>
  <c r="R36" i="115" s="1"/>
  <c r="I37" i="115"/>
  <c r="R37" i="115" s="1"/>
  <c r="I38" i="115"/>
  <c r="R38" i="115" s="1"/>
  <c r="I39" i="115"/>
  <c r="R39" i="115" s="1"/>
  <c r="I40" i="115"/>
  <c r="R40" i="115" s="1"/>
  <c r="I41" i="115"/>
  <c r="R41" i="115" s="1"/>
  <c r="I42" i="115"/>
  <c r="R42" i="115" s="1"/>
  <c r="I43" i="115"/>
  <c r="R43" i="115" s="1"/>
  <c r="I44" i="115"/>
  <c r="R44" i="115" s="1"/>
  <c r="I45" i="115"/>
  <c r="R45" i="115" s="1"/>
  <c r="I46" i="115"/>
  <c r="R46" i="115" s="1"/>
  <c r="I47" i="115"/>
  <c r="R47" i="115" s="1"/>
  <c r="I48" i="115"/>
  <c r="R48" i="115" s="1"/>
  <c r="I49" i="115"/>
  <c r="R49" i="115" s="1"/>
  <c r="I50" i="115"/>
  <c r="R50" i="115" s="1"/>
  <c r="I51" i="115"/>
  <c r="R51" i="115" s="1"/>
  <c r="I52" i="115"/>
  <c r="R52" i="115" s="1"/>
  <c r="I53" i="115"/>
  <c r="R53" i="115" s="1"/>
  <c r="I54" i="115"/>
  <c r="R54" i="115" s="1"/>
  <c r="I55" i="115"/>
  <c r="R55" i="115" s="1"/>
  <c r="I56" i="115"/>
  <c r="R56" i="115" s="1"/>
  <c r="I57" i="115"/>
  <c r="R57" i="115" s="1"/>
  <c r="I58" i="115"/>
  <c r="R58" i="115" s="1"/>
  <c r="I59" i="115"/>
  <c r="R59" i="115" s="1"/>
  <c r="I60" i="115"/>
  <c r="R60" i="115" s="1"/>
  <c r="I61" i="115"/>
  <c r="R61" i="115" s="1"/>
  <c r="I62" i="115"/>
  <c r="R62" i="115" s="1"/>
  <c r="I63" i="115"/>
  <c r="R63" i="115" s="1"/>
  <c r="I64" i="115"/>
  <c r="R64" i="115" s="1"/>
  <c r="I65" i="115"/>
  <c r="R65" i="115" s="1"/>
  <c r="I66" i="115"/>
  <c r="R66" i="115" s="1"/>
  <c r="I67" i="115"/>
  <c r="R67" i="115" s="1"/>
  <c r="I68" i="115"/>
  <c r="R68" i="115" s="1"/>
  <c r="I69" i="115"/>
  <c r="R69" i="115" s="1"/>
  <c r="I70" i="115"/>
  <c r="R70" i="115" s="1"/>
  <c r="I71" i="115"/>
  <c r="R71" i="115" s="1"/>
  <c r="I72" i="115"/>
  <c r="R72" i="115" s="1"/>
  <c r="I73" i="115"/>
  <c r="R73" i="115" s="1"/>
  <c r="I74" i="115"/>
  <c r="R74" i="115" s="1"/>
  <c r="I75" i="115"/>
  <c r="R75" i="115" s="1"/>
  <c r="I76" i="115"/>
  <c r="R76" i="115" s="1"/>
  <c r="I77" i="115"/>
  <c r="R77" i="115" s="1"/>
  <c r="I78" i="115"/>
  <c r="R78" i="115" s="1"/>
  <c r="I79" i="115"/>
  <c r="R79" i="115" s="1"/>
  <c r="I80" i="115"/>
  <c r="R80" i="115" s="1"/>
  <c r="I81" i="115"/>
  <c r="R81" i="115" s="1"/>
  <c r="I82" i="115"/>
  <c r="R82" i="115" s="1"/>
  <c r="I83" i="115"/>
  <c r="R83" i="115" s="1"/>
  <c r="I84" i="115"/>
  <c r="R84" i="115" s="1"/>
  <c r="I26" i="115"/>
  <c r="R26" i="115" s="1"/>
  <c r="I25" i="115"/>
  <c r="R25" i="115" s="1"/>
  <c r="I24" i="115"/>
  <c r="R24" i="115" s="1"/>
  <c r="I23" i="115"/>
  <c r="R23" i="115" s="1"/>
  <c r="I22" i="115"/>
  <c r="R22" i="115" s="1"/>
  <c r="I21" i="115"/>
  <c r="R21" i="115" s="1"/>
  <c r="I20" i="115"/>
  <c r="R20" i="115" s="1"/>
  <c r="I19" i="115"/>
  <c r="R19" i="115" s="1"/>
  <c r="I18" i="115"/>
  <c r="R18" i="115" s="1"/>
  <c r="I17" i="115"/>
  <c r="R17" i="115" s="1"/>
  <c r="I16" i="115"/>
  <c r="R16" i="115" s="1"/>
  <c r="I15" i="115"/>
  <c r="I14" i="115"/>
  <c r="R14" i="115" s="1"/>
  <c r="I13" i="115"/>
  <c r="R13" i="115" s="1"/>
  <c r="I12" i="115"/>
  <c r="I11" i="115"/>
  <c r="X26" i="118" l="1"/>
  <c r="X12" i="119"/>
  <c r="X19" i="119" s="1"/>
  <c r="V19" i="119"/>
  <c r="V26" i="118"/>
  <c r="Y12" i="120"/>
  <c r="Y19" i="120" s="1"/>
  <c r="W19" i="120"/>
  <c r="X17" i="116"/>
  <c r="R11" i="115"/>
  <c r="R12" i="115"/>
  <c r="R15" i="115"/>
  <c r="I16" i="114"/>
  <c r="T16" i="114" s="1"/>
  <c r="U16" i="114" s="1"/>
  <c r="I17" i="114"/>
  <c r="T17" i="114" s="1"/>
  <c r="U17" i="114" s="1"/>
  <c r="I18" i="114"/>
  <c r="T18" i="114" s="1"/>
  <c r="U18" i="114" s="1"/>
  <c r="I19" i="114"/>
  <c r="T19" i="114" s="1"/>
  <c r="U19" i="114" s="1"/>
  <c r="I20" i="114"/>
  <c r="T20" i="114" s="1"/>
  <c r="U20" i="114" s="1"/>
  <c r="I21" i="114"/>
  <c r="T21" i="114" s="1"/>
  <c r="U21" i="114" s="1"/>
  <c r="I22" i="114"/>
  <c r="T22" i="114" s="1"/>
  <c r="U22" i="114" s="1"/>
  <c r="I23" i="114"/>
  <c r="T23" i="114" s="1"/>
  <c r="U23" i="114" s="1"/>
  <c r="I24" i="114"/>
  <c r="T24" i="114" s="1"/>
  <c r="U24" i="114" s="1"/>
  <c r="I25" i="114"/>
  <c r="T25" i="114" s="1"/>
  <c r="U25" i="114" s="1"/>
  <c r="I26" i="114"/>
  <c r="T26" i="114" s="1"/>
  <c r="U26" i="114" s="1"/>
  <c r="I27" i="114"/>
  <c r="T27" i="114" s="1"/>
  <c r="U27" i="114" s="1"/>
  <c r="I15" i="114"/>
  <c r="T15" i="114" s="1"/>
  <c r="V15" i="114" s="1"/>
  <c r="I14" i="114"/>
  <c r="T14" i="114" s="1"/>
  <c r="U14" i="114" s="1"/>
  <c r="I13" i="114"/>
  <c r="T13" i="114" s="1"/>
  <c r="I12" i="114"/>
  <c r="T12" i="114" s="1"/>
  <c r="V12" i="114" s="1"/>
  <c r="I11" i="114"/>
  <c r="T11" i="114" s="1"/>
  <c r="V11" i="114" s="1"/>
  <c r="X11" i="114" l="1"/>
  <c r="U13" i="114"/>
  <c r="X12" i="114"/>
  <c r="X14" i="114"/>
  <c r="I12" i="113"/>
  <c r="U12" i="113" s="1"/>
  <c r="I13" i="113"/>
  <c r="U13" i="113" s="1"/>
  <c r="I14" i="113"/>
  <c r="U14" i="113" s="1"/>
  <c r="V14" i="113" s="1"/>
  <c r="I15" i="113"/>
  <c r="U15" i="113" s="1"/>
  <c r="V15" i="113" s="1"/>
  <c r="I16" i="113"/>
  <c r="U16" i="113" s="1"/>
  <c r="V16" i="113" s="1"/>
  <c r="I11" i="113"/>
  <c r="U11" i="113" s="1"/>
  <c r="I16" i="112"/>
  <c r="I11" i="112"/>
  <c r="T11" i="112" s="1"/>
  <c r="X15" i="114" l="1"/>
  <c r="X29" i="114" s="1"/>
  <c r="V29" i="114"/>
  <c r="V11" i="112"/>
  <c r="W11" i="113"/>
  <c r="Y11" i="113" s="1"/>
  <c r="Y16" i="113"/>
  <c r="Y15" i="113"/>
  <c r="Y14" i="113"/>
  <c r="W13" i="113"/>
  <c r="Y13" i="113" s="1"/>
  <c r="V12" i="113"/>
  <c r="X11" i="112" l="1"/>
  <c r="X17" i="112" s="1"/>
  <c r="V17" i="112"/>
  <c r="W12" i="113"/>
  <c r="Y12" i="113" s="1"/>
  <c r="Y17" i="113" s="1"/>
  <c r="W17" i="113" l="1"/>
  <c r="V17" i="116" l="1"/>
  <c r="X11" i="232" l="1"/>
  <c r="X13" i="23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LEMAL</author>
  </authors>
  <commentList>
    <comment ref="Q11" authorId="0" shapeId="0" xr:uid="{00000000-0006-0000-3100-000001000000}">
      <text>
        <r>
          <rPr>
            <b/>
            <sz val="9"/>
            <color indexed="81"/>
            <rFont val="Tahoma"/>
            <family val="2"/>
          </rPr>
          <t>LEMAL: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<sst xmlns="http://schemas.openxmlformats.org/spreadsheetml/2006/main" count="8797" uniqueCount="888">
  <si>
    <t>ราคาประเมินทุนทรัพย์ของที่ดิน</t>
  </si>
  <si>
    <t>ราคาประเมินทุนทรัพย์ของสิ่งปลูกสร้าง</t>
  </si>
  <si>
    <t>รวมราคาประเมินของที่ดินและ
สิ่งปลูกสร้าง</t>
  </si>
  <si>
    <t>หักมูลค่าฐานภาษี
ที่ได้รับยกเว้น (บาท)</t>
  </si>
  <si>
    <t xml:space="preserve">คงเหลือราคาประเมิน
ทุนทรัพย์
ที่ต้องชำระภาษี (บาท) </t>
  </si>
  <si>
    <t>ที่</t>
  </si>
  <si>
    <t>จำนวนเนื้อที่ดิน</t>
  </si>
  <si>
    <t>ลักษณะการทำประโยชน์</t>
  </si>
  <si>
    <t xml:space="preserve">คำนวณ
เป็น ตร.ว.
</t>
  </si>
  <si>
    <t xml:space="preserve">ราคาประเมิน
ต่อ ตร.ว. (บาท)
</t>
  </si>
  <si>
    <t xml:space="preserve">รวมราคาประเมินที่ดิน 
(บาท)
</t>
  </si>
  <si>
    <t>ลักษณะ
สิ่งปลูกสร้าง (ตึก/ไม้/ครึ่งตึกครึ่งไม้)</t>
  </si>
  <si>
    <t>ค่าเสื่อม</t>
  </si>
  <si>
    <t>ราคาประเมิน
สิ่งปลูกสร้างหลังหัก
ค่าเสื่อม 
(บาท)</t>
  </si>
  <si>
    <t>อายุ
สิ่งปลูกสร้าง 
(ปี)</t>
  </si>
  <si>
    <t>ไร่</t>
  </si>
  <si>
    <t>งาน</t>
  </si>
  <si>
    <t>วา</t>
  </si>
  <si>
    <t>บ้านเดี่ยว</t>
  </si>
  <si>
    <t>ไม้</t>
  </si>
  <si>
    <t>ร้านค้า</t>
  </si>
  <si>
    <t>ราคาประเมิน
สิ่งปลูกสร้าง(บาท)</t>
  </si>
  <si>
    <t>ตึก</t>
  </si>
  <si>
    <t>ขนาดรวมพื้นที่สิ่งปลูกสร้าง (ตร.ม.)</t>
  </si>
  <si>
    <t>ครี่งตึกครึ่งไม้</t>
  </si>
  <si>
    <t>โรงงาน</t>
  </si>
  <si>
    <t>ครึ่งตึกครึ่งไม้</t>
  </si>
  <si>
    <t>โรงสีข้าว</t>
  </si>
  <si>
    <t>ร้านซ่อมอุปกรณ์ไฟฟ้า</t>
  </si>
  <si>
    <t>ร้านซ่อม</t>
  </si>
  <si>
    <t>สถานีบริการน้ำมัน</t>
  </si>
  <si>
    <t>ร้านตัดผม</t>
  </si>
  <si>
    <t>โกดัง</t>
  </si>
  <si>
    <t>โรงอบข้าว</t>
  </si>
  <si>
    <t>โกดัง/คลังสินค้า1</t>
  </si>
  <si>
    <t>โกดัง/คลังสินค้า2</t>
  </si>
  <si>
    <t>โกดัง/คลังสินค้า3</t>
  </si>
  <si>
    <t>โรงสี</t>
  </si>
  <si>
    <t>คลังสินค้า</t>
  </si>
  <si>
    <t>ลานดิน</t>
  </si>
  <si>
    <t>อาศัย</t>
  </si>
  <si>
    <t>ลานดิน/ลานคอนกรีต</t>
  </si>
  <si>
    <t>ตาชั่ง</t>
  </si>
  <si>
    <t>ลาน</t>
  </si>
  <si>
    <t>โรงน้ำแข็ง</t>
  </si>
  <si>
    <t>สำนักงาน</t>
  </si>
  <si>
    <t>ลานคอนกรีต</t>
  </si>
  <si>
    <t>นส3</t>
  </si>
  <si>
    <t>รวมราคาประเมินสิ่งปลูกสร้าง (บาท)</t>
  </si>
  <si>
    <t>โรงาน</t>
  </si>
  <si>
    <t>ห้องเย็น</t>
  </si>
  <si>
    <t>ลานปาล์มน้ำมัน</t>
  </si>
  <si>
    <t>ตาชั่ง+สำนักงาน</t>
  </si>
  <si>
    <t>ลานปาล์ม</t>
  </si>
  <si>
    <t>ตาชั่ง+สนง.</t>
  </si>
  <si>
    <t>ร้านค้า/สถานีบริการน้ำมัน</t>
  </si>
  <si>
    <t>+</t>
  </si>
  <si>
    <t>ภ.ด.ส.๗</t>
  </si>
  <si>
    <t>แบบแสดงรายการคำนวณภาษีที่ดินและสิ่งปลูกสร้าง</t>
  </si>
  <si>
    <t>อัตรา</t>
  </si>
  <si>
    <t>ภาษี</t>
  </si>
  <si>
    <t>(ร้อยละ)</t>
  </si>
  <si>
    <t>จำนวนภาษีที่ต้องชำระ
(บาท)</t>
  </si>
  <si>
    <t>คำนวณราคาประเมินทุนทรัพย์ของที่ดิน</t>
  </si>
  <si>
    <t>คำนวณราคาประเมินทุนทรัพย์ของสิ่งปลูกสร้าง</t>
  </si>
  <si>
    <t xml:space="preserve">ราคาประเมินของที่ดิน 
(บาท)
</t>
  </si>
  <si>
    <t>ประเภทของ
สิ่งปลูกสร้าง</t>
  </si>
  <si>
    <t>อายุ
โรงเรือน 
(ปี)</t>
  </si>
  <si>
    <t>ประเภทที่ดิน/เลขที่</t>
  </si>
  <si>
    <t>โฉนด 8782</t>
  </si>
  <si>
    <t>โฉนด 8783</t>
  </si>
  <si>
    <t>โฉนด 8784</t>
  </si>
  <si>
    <t>โฉนด 14311</t>
  </si>
  <si>
    <t>โฉนด 14312</t>
  </si>
  <si>
    <t>โฉนด 14313</t>
  </si>
  <si>
    <t>โฉนด 33965</t>
  </si>
  <si>
    <t>โฉนด 33966</t>
  </si>
  <si>
    <t>โฉนด 34009</t>
  </si>
  <si>
    <t>โฉนด 42889</t>
  </si>
  <si>
    <t>โฉนด 11148</t>
  </si>
  <si>
    <t>โฉนด 37271</t>
  </si>
  <si>
    <t xml:space="preserve">โฉนด </t>
  </si>
  <si>
    <t>ชื่อเจ้าของที่ดินและสิ่งปลูกสร้าง/เจ้าของที่ดิน/ผู้ครอบคลองที่ดิน  นายยอดรักษ์  คงตุก</t>
  </si>
  <si>
    <t>ชื่อเจ้าของที่ดินและสิ่งปลูกสร้าง/เจ้าของที่ดิน/ผู้ครอบคลองที่ดิน  นางจุฑาพร  สถิตย์กุลทอง</t>
  </si>
  <si>
    <t>โฉนด 14186</t>
  </si>
  <si>
    <t xml:space="preserve"> โฉนด 14187</t>
  </si>
  <si>
    <t>โฉนด  29414</t>
  </si>
  <si>
    <t>โฉนด  32021</t>
  </si>
  <si>
    <t>โฉนด  6822</t>
  </si>
  <si>
    <t>โฉนด  6823</t>
  </si>
  <si>
    <t>โฉนด  6832</t>
  </si>
  <si>
    <t>โฉนด  29447</t>
  </si>
  <si>
    <t>โฉนด  33227</t>
  </si>
  <si>
    <t>โฉนด  34019</t>
  </si>
  <si>
    <t>โฉนด  34029</t>
  </si>
  <si>
    <t>โฉนด  38609</t>
  </si>
  <si>
    <t>โฉนด  42223</t>
  </si>
  <si>
    <t>โฉนด  42509</t>
  </si>
  <si>
    <t>โฉนด  33632</t>
  </si>
  <si>
    <t>โฉนด  33633</t>
  </si>
  <si>
    <t>โฉนด  33634</t>
  </si>
  <si>
    <t>โฉนด  33635</t>
  </si>
  <si>
    <t>โฉนด  33636</t>
  </si>
  <si>
    <t>โฉนด  33637</t>
  </si>
  <si>
    <t>โฉนด  34021</t>
  </si>
  <si>
    <t>0.01</t>
  </si>
  <si>
    <t>ชื่อเจ้าของที่ดินและสิ่งปลูกสร้าง/เจ้าของที่ดิน/ผู้ครอบคลองที่ดิน  นางสาวอนุดา  นิมมานเสรี</t>
  </si>
  <si>
    <t>โฉนด  11604</t>
  </si>
  <si>
    <t>โฉนด  11621</t>
  </si>
  <si>
    <t>โฉนด  11622</t>
  </si>
  <si>
    <t>โฉนด  11631</t>
  </si>
  <si>
    <t>โฉนด  12141</t>
  </si>
  <si>
    <t>โฉนด  12147</t>
  </si>
  <si>
    <t>โฉนด  16926</t>
  </si>
  <si>
    <t>โฉนด  16931</t>
  </si>
  <si>
    <t>โฉนด  16936</t>
  </si>
  <si>
    <t>โฉนด  16938</t>
  </si>
  <si>
    <t>โฉนด  33958</t>
  </si>
  <si>
    <t>โฉนด  33972</t>
  </si>
  <si>
    <t>โฉนด  33973</t>
  </si>
  <si>
    <t>โฉนด  33974</t>
  </si>
  <si>
    <t>โฉนด  33975</t>
  </si>
  <si>
    <t>โฉนด  33976</t>
  </si>
  <si>
    <t>โฉนด  33977</t>
  </si>
  <si>
    <t>โฉนด  33978</t>
  </si>
  <si>
    <t>โฉนด  34853</t>
  </si>
  <si>
    <t>โฉนด  34856</t>
  </si>
  <si>
    <t>โฉนด  34857</t>
  </si>
  <si>
    <t>โฉนด  34858</t>
  </si>
  <si>
    <t>โฉนด  34860</t>
  </si>
  <si>
    <t>โฉนด  34861</t>
  </si>
  <si>
    <t>โฉนด  34862</t>
  </si>
  <si>
    <t>โฉนด  34864</t>
  </si>
  <si>
    <t>โฉนด  34867</t>
  </si>
  <si>
    <t>โฉนด  34868</t>
  </si>
  <si>
    <t>โฉนด  35238</t>
  </si>
  <si>
    <t>โฉนด  35240</t>
  </si>
  <si>
    <t>โฉนด  35241</t>
  </si>
  <si>
    <t>โฉนด  35242</t>
  </si>
  <si>
    <t>โฉนด  35245</t>
  </si>
  <si>
    <t>โฉนด  36035</t>
  </si>
  <si>
    <t>โฉนด  36036</t>
  </si>
  <si>
    <t>โฉนด  36047</t>
  </si>
  <si>
    <t>โฉนด  36048</t>
  </si>
  <si>
    <t>โฉนด  36063</t>
  </si>
  <si>
    <t>โฉนด  37434</t>
  </si>
  <si>
    <t>โฉนด  37435</t>
  </si>
  <si>
    <t>โฉนด  37436</t>
  </si>
  <si>
    <t>โฉนด  37437</t>
  </si>
  <si>
    <t>โฉนด  37438</t>
  </si>
  <si>
    <t>โฉนด  37439</t>
  </si>
  <si>
    <t>โฉนด  37440</t>
  </si>
  <si>
    <t>โฉนด  37441</t>
  </si>
  <si>
    <t>โฉนด  37442</t>
  </si>
  <si>
    <t>โฉนด  37443</t>
  </si>
  <si>
    <t>โฉนด  37444</t>
  </si>
  <si>
    <t>โฉนด  37445</t>
  </si>
  <si>
    <t>โฉนด  37446</t>
  </si>
  <si>
    <t>โฉนด  37447</t>
  </si>
  <si>
    <t>โฉนด  37448</t>
  </si>
  <si>
    <t>โฉนด  37449</t>
  </si>
  <si>
    <t>โฉนด  37450</t>
  </si>
  <si>
    <t>โฉนด  37451</t>
  </si>
  <si>
    <t>โฉนด  37452</t>
  </si>
  <si>
    <t>โฉนด  37453</t>
  </si>
  <si>
    <t>โฉนด  37454</t>
  </si>
  <si>
    <t>โฉนด  37457</t>
  </si>
  <si>
    <t>โฉนด  37459</t>
  </si>
  <si>
    <t>โฉนด  37460</t>
  </si>
  <si>
    <t>โฉนด  37462</t>
  </si>
  <si>
    <t>โฉนด  37463</t>
  </si>
  <si>
    <t>โฉนด  37464</t>
  </si>
  <si>
    <t>โฉนด  37465</t>
  </si>
  <si>
    <t>โฉนด  37466</t>
  </si>
  <si>
    <t>โฉนด  37484</t>
  </si>
  <si>
    <t>โฉนด  37492</t>
  </si>
  <si>
    <t>โฉนด  37493</t>
  </si>
  <si>
    <t>โฉนด  38840</t>
  </si>
  <si>
    <t>โฉนด  39381</t>
  </si>
  <si>
    <t>โฉนด  41973</t>
  </si>
  <si>
    <t>โฉนด  37487</t>
  </si>
  <si>
    <t>ชื่อเจ้าของที่ดินและสิ่งปลูกสร้าง/เจ้าของที่ดิน/ผู้ครอบคลองที่ดิน  นางสร้วง  เส้งชู</t>
  </si>
  <si>
    <t>โฉนด 29448</t>
  </si>
  <si>
    <t>โฉนด  8786</t>
  </si>
  <si>
    <t>โฉนด  8787</t>
  </si>
  <si>
    <t>โฉนด  8878</t>
  </si>
  <si>
    <t>โฉนด  8885</t>
  </si>
  <si>
    <t>โฉนด  14328</t>
  </si>
  <si>
    <t>โฉนด  14329</t>
  </si>
  <si>
    <t>โฉนด  16355</t>
  </si>
  <si>
    <t>โฉนด  33679</t>
  </si>
  <si>
    <t>โฉนด  33786</t>
  </si>
  <si>
    <t>โฉนด  33971</t>
  </si>
  <si>
    <t>โฉนด  34055</t>
  </si>
  <si>
    <t>โฉนด  36006</t>
  </si>
  <si>
    <t>โฉนด  42311</t>
  </si>
  <si>
    <t>ชื่อเจ้าของที่ดินและสิ่งปลูกสร้าง/เจ้าของที่ดิน/ผู้ครอบคลองที่ดิน  พอท.ปิยะวัฒน์  คงตุก</t>
  </si>
  <si>
    <t>หจก.คงถาวร</t>
  </si>
  <si>
    <t>โฉนด  14546</t>
  </si>
  <si>
    <t>โฉนด  24944</t>
  </si>
  <si>
    <t>โฉนด  33728</t>
  </si>
  <si>
    <t>โฉนด  43072</t>
  </si>
  <si>
    <t>ชื่อเจ้าของที่ดินและสิ่งปลูกสร้าง/เจ้าของที่ดิน/ผู้ครอบคลองที่ดิน  นางจารึก  อักษรเงิน</t>
  </si>
  <si>
    <t>ชื่อเจ้าของที่ดินและสิ่งปลูกสร้าง/เจ้าของที่ดิน/ผู้ครอบคลองที่ดิน  นางกัลยา  ด้วงมาก</t>
  </si>
  <si>
    <t>โฉนด  6981</t>
  </si>
  <si>
    <t>โฉนด  7001</t>
  </si>
  <si>
    <t>โฉนด  16755</t>
  </si>
  <si>
    <t>โฉนด  35162</t>
  </si>
  <si>
    <t>โฉนด 7820</t>
  </si>
  <si>
    <t>หมายเหตุ ลักษณะการทำประโยชน์</t>
  </si>
  <si>
    <t>1. ประกอบเกษตรกรรม</t>
  </si>
  <si>
    <t>2. อยู่อาศัย</t>
  </si>
  <si>
    <t>3. อื่น ๆ</t>
  </si>
  <si>
    <t>4. ทิ้งไว้ว่างเปล่าประไม่ได้ทำประโยชน์ตามควรแก่สภาพ</t>
  </si>
  <si>
    <t>5. ใช้ประโยชน์หลายประเภท</t>
  </si>
  <si>
    <t xml:space="preserve">
คิดเป็น ค่าเสื่อม 
(บาท)
</t>
  </si>
  <si>
    <t>ชื่อเจ้าของที่ดินและสิ่งปลูกสร้าง/เจ้าของที่ดิน/ผู้ครอบคลองที่ดิน  นางสาวชุติกาญจน์  มีหมื่นพล</t>
  </si>
  <si>
    <t>โฉนด  6293</t>
  </si>
  <si>
    <t>โฉนด  7858</t>
  </si>
  <si>
    <t>โฉนด  8344</t>
  </si>
  <si>
    <t>โฉนด  8268</t>
  </si>
  <si>
    <t>ชื่อเจ้าของที่ดินและสิ่งปลูกสร้าง/เจ้าของที่ดิน/ผู้ครอบคลองที่ดิน  นายเอก  บุญจันทร์</t>
  </si>
  <si>
    <t>โฉนด  8274</t>
  </si>
  <si>
    <t>ชื่อเจ้าของที่ดินและสิ่งปลูกสร้าง/เจ้าของที่ดิน/ผู้ครอบคลองที่ดิน  นายยงยุทธ  คงแก้ว</t>
  </si>
  <si>
    <t>ชื่อเจ้าของที่ดินและสิ่งปลูกสร้าง/เจ้าของที่ดิน/ผู้ครอบคลองที่ดิน  นายวัชระ  ทองบุญชู</t>
  </si>
  <si>
    <t>โฉนด  8481</t>
  </si>
  <si>
    <t>ชื่อเจ้าของที่ดินและสิ่งปลูกสร้าง/เจ้าของที่ดิน/ผู้ครอบคลองที่ดิน  นางอำไพ  รัตนวงศ์แข</t>
  </si>
  <si>
    <t>โฉนด  9096</t>
  </si>
  <si>
    <t>โฉนด  33462</t>
  </si>
  <si>
    <t>ชื่อเจ้าของที่ดินและสิ่งปลูกสร้าง/เจ้าของที่ดิน/ผู้ครอบคลองที่ดิน  นางจำลอง  ศรีรอด</t>
  </si>
  <si>
    <t>โฉนด  9127</t>
  </si>
  <si>
    <t>โฉนด  9418</t>
  </si>
  <si>
    <t>ชื่อเจ้าของที่ดินและสิ่งปลูกสร้าง/เจ้าของที่ดิน/ผู้ครอบคลองที่ดิน  นางอุบล  จันทร์เทพ</t>
  </si>
  <si>
    <t>โฉนด  9169</t>
  </si>
  <si>
    <t>ชื่อเจ้าของที่ดินและสิ่งปลูกสร้าง/เจ้าของที่ดิน/ผู้ครอบคลองที่ดิน  นางสาวเกษรา  พรหมสมบัติ</t>
  </si>
  <si>
    <t>ชื่อเจ้าของที่ดินและสิ่งปลูกสร้าง/เจ้าของที่ดิน/ผู้ครอบคลองที่ดิน  นายบุญธรรม  พรหมสมบัติ</t>
  </si>
  <si>
    <t>โฉนด  11522</t>
  </si>
  <si>
    <t>โฉนด  11611</t>
  </si>
  <si>
    <t>โฉนด  11552</t>
  </si>
  <si>
    <t>ชื่อเจ้าของที่ดินและสิ่งปลูกสร้าง/เจ้าของที่ดิน/ผู้ครอบคลองที่ดิน  นายชนันท์  จันทร์เดช</t>
  </si>
  <si>
    <t>ชื่อเจ้าของที่ดินและสิ่งปลูกสร้าง/เจ้าของที่ดิน/ผู้ครอบคลองที่ดิน  นางเคียง  เพ็ชรสังข์</t>
  </si>
  <si>
    <t>โฉนด  11705</t>
  </si>
  <si>
    <t>โฉนด  11706</t>
  </si>
  <si>
    <t>โฉนด  11709</t>
  </si>
  <si>
    <t>โฉนด  33744</t>
  </si>
  <si>
    <t>โฉนด  33746</t>
  </si>
  <si>
    <t>โฉนด  34056</t>
  </si>
  <si>
    <t>โฉนด  34057</t>
  </si>
  <si>
    <t>ชื่อเจ้าของที่ดินและสิ่งปลูกสร้าง/เจ้าของที่ดิน/ผู้ครอบคลองที่ดิน  นางละออง  พรายมะโณ</t>
  </si>
  <si>
    <t>ชื่อเจ้าของที่ดินและสิ่งปลูกสร้าง/เจ้าของที่ดิน/ผู้ครอบคลองที่ดิน  นายประไพ  คงแก้ว</t>
  </si>
  <si>
    <t>ร้านอินเตอร์เนต</t>
  </si>
  <si>
    <t>ชื่อเจ้าของที่ดินและสิ่งปลูกสร้าง/เจ้าของที่ดิน/ผู้ครอบคลองที่ดิน  นายพศกฤษ  ช่วยด้วง</t>
  </si>
  <si>
    <t>โฉนด  14081</t>
  </si>
  <si>
    <t>โฉนด  14131</t>
  </si>
  <si>
    <t>ชื่อเจ้าของที่ดินและสิ่งปลูกสร้าง/เจ้าของที่ดิน/ผู้ครอบคลองที่ดิน  นางแจ้ว  ชนิดปลอด</t>
  </si>
  <si>
    <t>ชื่อเจ้าของที่ดินและสิ่งปลูกสร้าง/เจ้าของที่ดิน/ผู้ครอบคลองที่ดิน  นายเทียนชัย  หนูยิ้มซ้าย</t>
  </si>
  <si>
    <t>โฉนด  14232</t>
  </si>
  <si>
    <t>ชื่อเจ้าของที่ดินและสิ่งปลูกสร้าง/เจ้าของที่ดิน/ผู้ครอบคลองที่ดิน  นายเริงชัย  ไกรคุ้ม</t>
  </si>
  <si>
    <t>ชื่อเจ้าของที่ดินและสิ่งปลูกสร้าง/เจ้าของที่ดิน/ผู้ครอบคลองที่ดิน  นางสาวคำนึง  จันทร์แก้ว</t>
  </si>
  <si>
    <t>โฉนด  14336</t>
  </si>
  <si>
    <t>โฉนด  14377</t>
  </si>
  <si>
    <t>ชื่อเจ้าของที่ดินและสิ่งปลูกสร้าง/เจ้าของที่ดิน/ผู้ครอบคลองที่ดิน  นายสุวิทย์  คงตุก</t>
  </si>
  <si>
    <t>ชื่อเจ้าของที่ดินและสิ่งปลูกสร้าง/เจ้าของที่ดิน/ผู้ครอบคลองที่ดิน  นางสาวเสาวลักษณ์  อักษรวงศ์</t>
  </si>
  <si>
    <t>โฉนด  14463</t>
  </si>
  <si>
    <t>เดิมนางกิ้มผอง  ณะแก้ว</t>
  </si>
  <si>
    <t>ชื่อเจ้าของที่ดินและสิ่งปลูกสร้าง/เจ้าของที่ดิน/ผู้ครอบคลองที่ดิน  นางอารีย์  อุ้ยเส้ง</t>
  </si>
  <si>
    <t>โฉนด  7435</t>
  </si>
  <si>
    <t>โฉนด  14405</t>
  </si>
  <si>
    <t>โฉนด  14509</t>
  </si>
  <si>
    <t>โฉนด  37902</t>
  </si>
  <si>
    <t>โฉนด  39315</t>
  </si>
  <si>
    <t>โฉนด  42180</t>
  </si>
  <si>
    <t>ชื่อเจ้าของที่ดินและสิ่งปลูกสร้าง/เจ้าของที่ดิน/ผู้ครอบคลองที่ดิน  นางกระบวน  จุริรัชนีกร</t>
  </si>
  <si>
    <t>โฉนด  14514</t>
  </si>
  <si>
    <t>โฉนด  42242</t>
  </si>
  <si>
    <t>ชื่อเจ้าของที่ดินและสิ่งปลูกสร้าง/เจ้าของที่ดิน/ผู้ครอบคลองที่ดิน  นางเพิ่ม  บัวสังข์</t>
  </si>
  <si>
    <t>โฉนด  14523</t>
  </si>
  <si>
    <t>โฉนด  14532</t>
  </si>
  <si>
    <t>โฉนด  14541</t>
  </si>
  <si>
    <t>ชื่อเจ้าของที่ดินและสิ่งปลูกสร้าง/เจ้าของที่ดิน/ผู้ครอบคลองที่ดิน  นางสาวอุไร  เขียวอุ่น</t>
  </si>
  <si>
    <t>โฉนด  18774</t>
  </si>
  <si>
    <t>โฉนด  18775</t>
  </si>
  <si>
    <t>โฉนด  33325</t>
  </si>
  <si>
    <t>โฉนด  46118</t>
  </si>
  <si>
    <t>โฉนด  18782</t>
  </si>
  <si>
    <t>ชื่อเจ้าของที่ดินและสิ่งปลูกสร้าง/เจ้าของที่ดิน/ผู้ครอบคลองที่ดิน  นางสาวอรวรรณ  สายทองอินทร์</t>
  </si>
  <si>
    <t>ชื่อเจ้าของที่ดินและสิ่งปลูกสร้าง/เจ้าของที่ดิน/ผู้ครอบคลองที่ดิน  นายสุภาพ  ตุกวุ่น</t>
  </si>
  <si>
    <t>โฉนด  18790</t>
  </si>
  <si>
    <t>โฉนด  11700</t>
  </si>
  <si>
    <t>โฉนด  18793</t>
  </si>
  <si>
    <t>ชื่อเจ้าของที่ดินและสิ่งปลูกสร้าง/เจ้าของที่ดิน/ผู้ครอบคลองที่ดิน  นางฉ้าย  ชูเชิด</t>
  </si>
  <si>
    <t>นส.3</t>
  </si>
  <si>
    <t>ชื่อเจ้าของที่ดินและสิ่งปลูกสร้าง/เจ้าของที่ดิน/ผู้ครอบคลองที่ดิน  นายอภิชาติ  เขียวอุ่น</t>
  </si>
  <si>
    <t>โฉนด  16796</t>
  </si>
  <si>
    <t>โฉนด  18813</t>
  </si>
  <si>
    <t>โฉนด  28598</t>
  </si>
  <si>
    <t>โฉนด  28607</t>
  </si>
  <si>
    <t>โฉนด  42960</t>
  </si>
  <si>
    <t>โฉนด  42961</t>
  </si>
  <si>
    <t>ชื่อเจ้าของที่ดินและสิ่งปลูกสร้าง/เจ้าของที่ดิน/ผู้ครอบคลองที่ดิน  นายถาวร  สุขแก้ว</t>
  </si>
  <si>
    <t>โฉนด  28615</t>
  </si>
  <si>
    <t>โฉนด  28616</t>
  </si>
  <si>
    <t>โฉนด  29396</t>
  </si>
  <si>
    <t>โฉนด  29399</t>
  </si>
  <si>
    <t>โฉนด  29401</t>
  </si>
  <si>
    <t>ชื่อเจ้าของที่ดินและสิ่งปลูกสร้าง/เจ้าของที่ดิน/ผู้ครอบคลองที่ดิน  นายณรงค์  ชูสิงแค</t>
  </si>
  <si>
    <t>โฉนด  29405</t>
  </si>
  <si>
    <t>ชื่อเจ้าของที่ดินและสิ่งปลูกสร้าง/เจ้าของที่ดิน/ผู้ครอบคลองที่ดิน  นายพรั่ง  เรืองญา</t>
  </si>
  <si>
    <t>โฉนด  29417</t>
  </si>
  <si>
    <t>ชื่อเจ้าของที่ดินและสิ่งปลูกสร้าง/เจ้าของที่ดิน/ผู้ครอบคลองที่ดิน  นางถนอม  รอดกลิ้ง</t>
  </si>
  <si>
    <t>โฉนด  29423</t>
  </si>
  <si>
    <t>ชื่อเจ้าของที่ดินและสิ่งปลูกสร้าง/เจ้าของที่ดิน/ผู้ครอบคลองที่ดิน  นางพยอม  ทองเพียบ</t>
  </si>
  <si>
    <t>โฉนด  29433</t>
  </si>
  <si>
    <t>โฉนด  35452</t>
  </si>
  <si>
    <t>ชื่อเจ้าของที่ดินและสิ่งปลูกสร้าง/เจ้าของที่ดิน/ผู้ครอบคลองที่ดิน  นางสำราญ  แก้วนวนจริง</t>
  </si>
  <si>
    <t>โฉนด  31360</t>
  </si>
  <si>
    <t>ชื่อเจ้าของที่ดินและสิ่งปลูกสร้าง/เจ้าของที่ดิน/ผู้ครอบคลองที่ดิน  นางสาวพรทิพย์  คงตุก</t>
  </si>
  <si>
    <t>ชื่อเจ้าของที่ดินและสิ่งปลูกสร้าง/เจ้าของที่ดิน/ผู้ครอบคลองที่ดิน  นายคำนูญ  เจ้ยเปี้ยว</t>
  </si>
  <si>
    <t>โฉนด  31802</t>
  </si>
  <si>
    <t>โฉนด  32173</t>
  </si>
  <si>
    <t>ชื่อเจ้าของที่ดินและสิ่งปลูกสร้าง/เจ้าของที่ดิน/ผู้ครอบคลองที่ดิน  นางฤทัยรัตน์  สังสีราช</t>
  </si>
  <si>
    <t>ชื่อเจ้าของที่ดินและสิ่งปลูกสร้าง/เจ้าของที่ดิน/ผู้ครอบคลองที่ดิน  นายปรีชา  จันทร์เขียว</t>
  </si>
  <si>
    <t>โฉนด  33397</t>
  </si>
  <si>
    <t>โฉนด  33398</t>
  </si>
  <si>
    <t>โฉนด  33418</t>
  </si>
  <si>
    <t>โฉนด  43526</t>
  </si>
  <si>
    <t>โฉนด  33574</t>
  </si>
  <si>
    <t>ชื่อเจ้าของที่ดินและสิ่งปลูกสร้าง/เจ้าของที่ดิน/ผู้ครอบคลองที่ดิน  นายประเทือง  ชูสิงแค</t>
  </si>
  <si>
    <t>โฉนด  34033</t>
  </si>
  <si>
    <t>ชื่อเจ้าของที่ดินและสิ่งปลูกสร้าง/เจ้าของที่ดิน/ผู้ครอบคลองที่ดิน  นางสุภาณี  ไทรทอง</t>
  </si>
  <si>
    <t>โฉนด  33681</t>
  </si>
  <si>
    <t>ชื่อเจ้าของที่ดินและสิ่งปลูกสร้าง/เจ้าของที่ดิน/ผู้ครอบคลองที่ดิน  นายบวน  จันทร์ทองแก้ว</t>
  </si>
  <si>
    <t>โฉนด  34592</t>
  </si>
  <si>
    <t>โฉนด  35384</t>
  </si>
  <si>
    <t>ชื่อเจ้าของที่ดินและสิ่งปลูกสร้าง/เจ้าของที่ดิน/ผู้ครอบคลองที่ดิน  นายเดโช  นุ่นหมิ่น</t>
  </si>
  <si>
    <t>โฉนด  35952</t>
  </si>
  <si>
    <t>ชื่อเจ้าของที่ดินและสิ่งปลูกสร้าง/เจ้าของที่ดิน/ผู้ครอบคลองที่ดิน  นางสาวประทุม  บัวจันทร์</t>
  </si>
  <si>
    <t>โฉนด  37212</t>
  </si>
  <si>
    <t>ชื่อเจ้าของที่ดินและสิ่งปลูกสร้าง/เจ้าของที่ดิน/ผู้ครอบคลองที่ดิน  นายครื้น  เพ็ชรคง</t>
  </si>
  <si>
    <t>โฉนด  37274</t>
  </si>
  <si>
    <t>ชื่อเจ้าของที่ดินและสิ่งปลูกสร้าง/เจ้าของที่ดิน/ผู้ครอบคลองที่ดิน  นางเพ็ญศรี  ศรีหะรัญ</t>
  </si>
  <si>
    <t>โฉนด  38189</t>
  </si>
  <si>
    <t>ชื่อเจ้าของที่ดินและสิ่งปลูกสร้าง/เจ้าของที่ดิน/ผู้ครอบคลองที่ดิน  นายสาโรจน์  จันทร์สุวรรณ</t>
  </si>
  <si>
    <t>โฉนด  38258</t>
  </si>
  <si>
    <t>ชื่อเจ้าของที่ดินและสิ่งปลูกสร้าง/เจ้าของที่ดิน/ผู้ครอบคลองที่ดิน  นางอุไรวรรณ  จันทร์หยู</t>
  </si>
  <si>
    <t>โฉนด  39254</t>
  </si>
  <si>
    <t>ชื่อเจ้าของที่ดินและสิ่งปลูกสร้าง/เจ้าของที่ดิน/ผู้ครอบคลองที่ดิน  เด็กหญิงชุติมา  สกล</t>
  </si>
  <si>
    <t>โฉนด  42227</t>
  </si>
  <si>
    <t>ชื่อเจ้าของที่ดินและสิ่งปลูกสร้าง/เจ้าของที่ดิน/ผู้ครอบคลองที่ดิน  นางสุชัด  เพ็งอุดม</t>
  </si>
  <si>
    <t>โฉนด  41691</t>
  </si>
  <si>
    <t>ชื่อเจ้าของที่ดินและสิ่งปลูกสร้าง/เจ้าของที่ดิน/ผู้ครอบคลองที่ดิน  นายกระแสร์  ฉุนจีน</t>
  </si>
  <si>
    <t>โฉนด  43992</t>
  </si>
  <si>
    <t>ชื่อเจ้าของที่ดินและสิ่งปลูกสร้าง/เจ้าของที่ดิน/ผู้ครอบคลองที่ดิน  นายพิริยะ  รอดกลิ้ง</t>
  </si>
  <si>
    <t>โฉนด  43418</t>
  </si>
  <si>
    <t>ชื่อเจ้าของที่ดินและสิ่งปลูกสร้าง/เจ้าของที่ดิน/ผู้ครอบคลองที่ดิน  นายเกรียงศักดิ์  ไชยพังยาง</t>
  </si>
  <si>
    <t>โฉนด  44868</t>
  </si>
  <si>
    <t>ชื่อเจ้าของที่ดินและสิ่งปลูกสร้าง/เจ้าของที่ดิน/ผู้ครอบคลองที่ดิน  นายอดุลย์  สุขบางนบ</t>
  </si>
  <si>
    <t>โฉนด  46011</t>
  </si>
  <si>
    <t>ชื่อเจ้าของที่ดินและสิ่งปลูกสร้าง/เจ้าของที่ดิน/ผู้ครอบคลองที่ดิน  นางมธุรส  เรืองสังข์</t>
  </si>
  <si>
    <t>ชื่อเจ้าของที่ดินและสิ่งปลูกสร้าง/เจ้าของที่ดิน/ผู้ครอบคลองที่ดิน  นางสาวอมรรัตน์  เงินเหลี่ยม</t>
  </si>
  <si>
    <t>โฉนด  9140</t>
  </si>
  <si>
    <t>โฉนด  12131</t>
  </si>
  <si>
    <t>โฉนด  15167</t>
  </si>
  <si>
    <t>โฉนด  35243</t>
  </si>
  <si>
    <t>โฉนด  37461</t>
  </si>
  <si>
    <t>ชื่อเจ้าของที่ดินและสิ่งปลูกสร้าง/เจ้าของที่ดิน/ผู้ครอบคลองที่ดิน  นายณรงค์  คงตุก</t>
  </si>
  <si>
    <t>ชื่อเจ้าของที่ดินและสิ่งปลูกสร้าง/เจ้าของที่ดิน/ผู้ครอบคลองที่ดิน  นายวีระ  สุวรรณรัตน์</t>
  </si>
  <si>
    <t>โฉนด  33302</t>
  </si>
  <si>
    <t>โฉนด  33563</t>
  </si>
  <si>
    <t>โฉนด  32878</t>
  </si>
  <si>
    <t>ชื่อเจ้าของที่ดินและสิ่งปลูกสร้าง/เจ้าของที่ดิน/ผู้ครอบคลองที่ดิน  หจก.พรพีระพัฒน์ปิโตรเลี่ยม</t>
  </si>
  <si>
    <t>ชื่อเจ้าของที่ดินและสิ่งปลูกสร้าง/เจ้าของที่ดิน/ผู้ครอบคลองที่ดิน  นางยินดี  ณะแก้ว</t>
  </si>
  <si>
    <t>โฉนด  18465</t>
  </si>
  <si>
    <t>โฉนด  18778</t>
  </si>
  <si>
    <t>โฉนด  35256</t>
  </si>
  <si>
    <t>โฉนด  35523</t>
  </si>
  <si>
    <t>โฉนด  36040</t>
  </si>
  <si>
    <t>โฉนด  37211</t>
  </si>
  <si>
    <t>โฉนด  37238</t>
  </si>
  <si>
    <t>โฉนด  8127</t>
  </si>
  <si>
    <t>โฉนด  8589</t>
  </si>
  <si>
    <t>โฉนด  14182</t>
  </si>
  <si>
    <t>โฉนด  14184</t>
  </si>
  <si>
    <t>โฉนด  22150</t>
  </si>
  <si>
    <t>โฉนด  33312</t>
  </si>
  <si>
    <t>โฉนด  33317</t>
  </si>
  <si>
    <t>โฉนด  33321</t>
  </si>
  <si>
    <t>โฉนด  33323</t>
  </si>
  <si>
    <t>โฉนด  13407</t>
  </si>
  <si>
    <t>โฉนด  38624</t>
  </si>
  <si>
    <t>โฉนด  14069</t>
  </si>
  <si>
    <t>โฉนด  16770</t>
  </si>
  <si>
    <t>โฉนด  28592</t>
  </si>
  <si>
    <t>โฉนด  14227</t>
  </si>
  <si>
    <t>โฉนด  38067</t>
  </si>
  <si>
    <t>โฉนด  31376</t>
  </si>
  <si>
    <t>โฉนด  31377</t>
  </si>
  <si>
    <t>ขนาดพื้นที่สิ่งปลูกสร้าง (ตร.ม.)</t>
  </si>
  <si>
    <t>แปลงที่ 1 ใช้ทำเกษตร 515.75X275=141831.25</t>
  </si>
  <si>
    <t>แปลงที่ 3 ใช้ทำเกษตร 604.50X275=166237.50</t>
  </si>
  <si>
    <t>แปลงที่ 1 ใช้ทำเกษตร 626.50X100=62,650</t>
  </si>
  <si>
    <t>แปลงที่ 2 ใช้ทำเกษตร 435X125=54,375</t>
  </si>
  <si>
    <t>แปลงที่ 3 ใช้ทำเกษตร 879.60X100=54,375</t>
  </si>
  <si>
    <t>แปลงที่ 1 ใช้ทำเกษตร 2,159.75X125=269968.75</t>
  </si>
  <si>
    <t>แปลงที่ 1 ใช้ทำเกษตร 21.75X125=2,718.75</t>
  </si>
  <si>
    <t>แปลงที่ 2 ใช้ทำเกษตร 221.25X125=27,656.25</t>
  </si>
  <si>
    <t>แปลงที่ 5 ใช้ทำเกษตร 256.74X125=32,092.50</t>
  </si>
  <si>
    <t>แปลงที่ 6 ใช้ทำเกษตร 426.625X125=53,328.125</t>
  </si>
  <si>
    <t>แปลงที่ 4 ใช้ทำเกษตร 816.75X125=102,093.75</t>
  </si>
  <si>
    <t>แปลงที่ 1 ใช้ทำเกษตร 531X125=66,375</t>
  </si>
  <si>
    <t>แปลงที่ 1 ใช้ทำเกษตร 263.5X325=85637.50</t>
  </si>
  <si>
    <t>แปลงที่ 1 ใช้ทำเกษตร 875.50X150=131,325</t>
  </si>
  <si>
    <t>แปลงที่ 1 ใช้ทำเกษตร 38.50X450=17,325</t>
  </si>
  <si>
    <t>แปลงที่ 1 ใช้ทำเกษตร 636X150=95,400</t>
  </si>
  <si>
    <t>แปลงที่ 1 ใช้ทำเกษตร 589.75X200=117,950</t>
  </si>
  <si>
    <t>แปลงที่ 1 ใช้ทำเกษตร 155X450=69,750</t>
  </si>
  <si>
    <t>แปลงที่ 1 ใช้ทำเกษตร 113.25X450=50,962.50</t>
  </si>
  <si>
    <t>แปลงที่ 1 ใช้ทำเกษตร 400X450=180,000</t>
  </si>
  <si>
    <t>แปลงที่ 1 ใช้ทำเกษตร 2597X125=324,625</t>
  </si>
  <si>
    <t>แปลงที่ 1 ใช้ทำเกษตร 1,357X400=542,800</t>
  </si>
  <si>
    <t>แปลงที่ 1 ใช้ทำเกษตร 1,781X125=222,625</t>
  </si>
  <si>
    <t>แปลงที่ 1 ใช้ทำเกษตร 829.45X275=228,098.75</t>
  </si>
  <si>
    <t>แปลงที่ 1 ใช้ทำเกษตร 103X575=59,225</t>
  </si>
  <si>
    <t>แปลงที่ 1 ใช้ทำเกษตร 726.875X200=145,375</t>
  </si>
  <si>
    <t>แปลงที่ 1 ใช้ทำเกษตร 62X450=27900</t>
  </si>
  <si>
    <t>แปลงที่ 1 ใช้ทำเกษตร 823.50X325=267,637.50</t>
  </si>
  <si>
    <t>สถานที่ตั้ง</t>
  </si>
  <si>
    <t>ต.แหลม</t>
  </si>
  <si>
    <t>ราคาประเมินที่ดินและสิ่งปลูกสร้างตามสัดส่วนการใช้ประโยชน์(บาท)</t>
  </si>
  <si>
    <t>อัตราภาษี (ร้อยละ)</t>
  </si>
  <si>
    <t>ลักษณะการใช้ประโยชน์</t>
  </si>
  <si>
    <t>คิดเป็นสัดส่วนการใช้ประโยชน์(ร้อยละ)</t>
  </si>
  <si>
    <t>ราคาประเมินต่อตารางเมตร(บาท)</t>
  </si>
  <si>
    <t>รวมราคาประเมิน
สิ่งปลูกสร้าง(บาท)</t>
  </si>
  <si>
    <t>รวมราคาประเมิน
ของที่ดินและสิ่งปลูกสร้าง</t>
  </si>
  <si>
    <t xml:space="preserve">
คิดเป็นค่าเสื่อม 
(บาท)
</t>
  </si>
  <si>
    <t>ลักษณะสิ่งปลูกสร้าง</t>
  </si>
  <si>
    <t>รวมราคาประเมินของที่ดินและ
สิ่งปลูกสร้าง(บาท)</t>
  </si>
  <si>
    <t>ราคาประเมิน
ต่อตารางเมตร(บาท)</t>
  </si>
  <si>
    <t>รวมราคาสิ่งปลูกสร้าง (บาท)</t>
  </si>
  <si>
    <t xml:space="preserve">รวมราคาประเมินของที่ดิน 
(บาท)
</t>
  </si>
  <si>
    <t>ร้านล้างอัด ฉีด</t>
  </si>
  <si>
    <t>ร้านซ่อมรถ</t>
  </si>
  <si>
    <t>แปลงที่ 1 ใช้ทำเกษตร 223.75X300=67,125</t>
  </si>
  <si>
    <t>แปลงที่ 1 ใช้ทำเกษตร 591.75X100=59,175</t>
  </si>
  <si>
    <t>แปลงที่ 1 ใช้ทำเกษตร 3,784X100=378,400</t>
  </si>
  <si>
    <t>แปลงที่ 2 ใช้ทำเกษตร 30X125=3,750</t>
  </si>
  <si>
    <t>แปลงที่ 1 ใช้ทำเกษตร 37X125=4,625</t>
  </si>
  <si>
    <t>แปลงที่ 1 ใช้ทำเกษตร 15.875X125=1,984.38</t>
  </si>
  <si>
    <t>แปลงที่ 1 ใช้ทำเกษตร 29.25X125=3,656.25</t>
  </si>
  <si>
    <t>แปลงที่ 1 ใช้ทำเกษตร 150.50X300=45,150</t>
  </si>
  <si>
    <t>แปลงที่ 1 ใช้ทำเกษตร 697X300=209,100</t>
  </si>
  <si>
    <t>แปลงที่ 1 ใช้ทำเกษตร 1586X275=436,150</t>
  </si>
  <si>
    <t>แปลงที่ 1 ใช้ทำเกษตร 306.75X425=130,368.75</t>
  </si>
  <si>
    <t>แปลงที่ 1 ใช้ทำเกษตร 229.89X125=28,736.25</t>
  </si>
  <si>
    <t>แปลงที่ 1 ใช้ทำเกษตร 1007X100=100,700</t>
  </si>
  <si>
    <t>ค้าขาย</t>
  </si>
  <si>
    <t>แปลงที่ 1 ใช้ทำเกษตร 400.50X325=130,162.50</t>
  </si>
  <si>
    <t>แปลงที่ 1 ใช้ทำเกษตร 35.75X100=3,575</t>
  </si>
  <si>
    <t>แปลงที่ 1 ใช้ทำเกษตร 120X125=15,000</t>
  </si>
  <si>
    <t>แปลงที่ 1 ใช้ทำเกษตร 2976X98=291,648</t>
  </si>
  <si>
    <t>ร้านเสริมสวย</t>
  </si>
  <si>
    <t>.</t>
  </si>
  <si>
    <t>แปลงที่ 1 ใช้ทำเกษตร 449.75X150=67,462.50</t>
  </si>
  <si>
    <t>แปลงที่ 1 ใช้ทำเกษตร 2271X125=283,875</t>
  </si>
  <si>
    <t>แปลงที่ 1 ใช้ทำเกษตร 618.75X250=154,687.50</t>
  </si>
  <si>
    <t>แปลงที่ 1 ใช้ทำเกษตร 390X250=97,500</t>
  </si>
  <si>
    <t>แปลงที่ 1 ใช้ทำเกษตร 921.25X175=161,218.75</t>
  </si>
  <si>
    <t>แปลงที่ 1 ใช้ทำเกษตร 3918.50X125=489,812.50</t>
  </si>
  <si>
    <t>แปลงที่ 1 ใช้ทำเกษตร 211X225=47,475</t>
  </si>
  <si>
    <t>แปลงที่ 1 ใช้ทำเกษตร 203.75X150=30,562.50</t>
  </si>
  <si>
    <t>แปลงที่ 1 ใช้ทำเกษตร 222X98=21,756</t>
  </si>
  <si>
    <t>แปลงที่ 1 ใช้ทำเกษตร 180.25X400=72,100</t>
  </si>
  <si>
    <t>แปลงที่ 1 ใช้ทำเกษตร 636.75X125=79,593.75</t>
  </si>
  <si>
    <t>แปลงที่ 1 ใช้ทำเกษตร 2634X100=263,400</t>
  </si>
  <si>
    <t>แปลงที่ 1 ใช้ทำเกษตร 3X150=450</t>
  </si>
  <si>
    <t>แปลงที่ 1 ใช้ทำเกษตร 146X125=18,250</t>
  </si>
  <si>
    <t>แปลงที่ 2 ใช้ทำเกษตร 1716.50X125=214,562.50</t>
  </si>
  <si>
    <t>แปลงที่ 2 ใช้ทำเกษตร 330.42X300=99,126</t>
  </si>
  <si>
    <t>แปลงที่ 1 ใช้ทำเกษตร 1,360.50X100=136,050</t>
  </si>
  <si>
    <t>ชื่อเจ้าของที่ดินและสิ่งปลูกสร้าง/เจ้าของที่ดิน/ผู้ครอบคลองที่ดิน  วิฑูร คงแก้ว</t>
  </si>
  <si>
    <t>โฉนด 43890</t>
  </si>
  <si>
    <t>โฉนด 43889</t>
  </si>
  <si>
    <t>บ้านเช่า</t>
  </si>
  <si>
    <t>ชื่อเจ้าของที่ดินและสิ่งปลูกสร้าง/เจ้าของที่ดิน/ผู้ครอบคลองที่ดิน  นายธีระพงศ์ คงตุก</t>
  </si>
  <si>
    <t>โฉนด  18785</t>
  </si>
  <si>
    <t>แปลงที่ 1 ใช้ทำเกษตร 7.5X125=937.50</t>
  </si>
  <si>
    <t>โฉนด 16793</t>
  </si>
  <si>
    <t>โฉนด 16778</t>
  </si>
  <si>
    <t>นส 3 5026</t>
  </si>
  <si>
    <t>แปลงที่ 1 ใช้ทำเกษตร 1722X130=223,860</t>
  </si>
  <si>
    <t>ภ.ด.ส.7</t>
  </si>
  <si>
    <t>ชื่อเจ้าของที่ดินและสิ่งปลูกสร้าง/เจ้าของที่ดิน/ผู้ครอบคลองที่ดิน  นายทักษิณ สุดจันทร์</t>
  </si>
  <si>
    <t>แปลงที่ 1 ใช้ทำเกษตร 24X400=9,600</t>
  </si>
  <si>
    <t>แปลงที่ 2 ใช้ทำเกษตร 134X100=13,450</t>
  </si>
  <si>
    <t>แปลงที่ 6 ใช้ทำเกษตร 546.65X200=112,930</t>
  </si>
  <si>
    <t>แปลงที่ 2 ใช้ทำเกษตร 176.50X150=26,475</t>
  </si>
  <si>
    <t>แปลงที่ 2 ใช้ทำเกษตร 152X325=49,400</t>
  </si>
  <si>
    <t>แปลงที่ 1 ใช้ทำเกษตร 13,317X125=1,664,625</t>
  </si>
  <si>
    <t>แปลงที่ 1 ใช้ทำเกษตร 1,225.75X150=183,862.50</t>
  </si>
  <si>
    <t>แปลงที่ 3 ใช้ทำเกษตร 110.25X275=30,318.75</t>
  </si>
  <si>
    <t>แปลงที่ 2 ใช้ทำเกษตร 351.50X425=149,387.50</t>
  </si>
  <si>
    <t>แปลงที่ 2 ใช้ทำเกษตร 16.25X150=2,437.50</t>
  </si>
  <si>
    <t>แปลงที่ 6 ใช้ทำเกษตร 60X150=9,000</t>
  </si>
  <si>
    <t>แปลงที่ 3 ใช้ทำเกษตร 550X300=165,000</t>
  </si>
  <si>
    <t>แปลงที่ 3 ใช้ทำเกษตร 1232.04X150=184,806</t>
  </si>
  <si>
    <t>แปลงที่ 1 ใช้ทำเกษตร 76.75X100=7,675</t>
  </si>
  <si>
    <t>แปลงที่ 3 ใช้ทำเกษตร 4,203.14X125=525,392.50</t>
  </si>
  <si>
    <t>สำนักงาน+ตาชั่ง</t>
  </si>
  <si>
    <t>โฉนด  37209</t>
  </si>
  <si>
    <t>แปลงที่ 1 ใช้ประโยชน์หลายประเภท 218.75X125=27,343.75</t>
  </si>
  <si>
    <t>โฉนด 9131</t>
  </si>
  <si>
    <t>โฉนด 35023</t>
  </si>
  <si>
    <t>โฉนด 35025</t>
  </si>
  <si>
    <t>โฉนด 35026</t>
  </si>
  <si>
    <t>แปลงที่ 1 ใช้ประโยชน์หลายประเภท 448.75X325=145,843.75</t>
  </si>
  <si>
    <t>โฉนด 6818</t>
  </si>
  <si>
    <t>โฉนด 29398</t>
  </si>
  <si>
    <t>โฉนด 33599</t>
  </si>
  <si>
    <t>โฉนด 42957</t>
  </si>
  <si>
    <t>โฉนด 42973</t>
  </si>
  <si>
    <t>แปลงที่ 4 ใช้ประโยชน์หลายประเภท 193.75X300=58,125</t>
  </si>
  <si>
    <t>ชื่อเจ้าของที่ดินและสิ่งปลูกสร้าง/เจ้าของที่ดิน/ผู้ครอบคลองที่ดิน  นางสาวฐิตารีย์ ณะแก้ว</t>
  </si>
  <si>
    <t>แปลงที่ 1 ใช้ทำเกษตร 836X250=209,000</t>
  </si>
  <si>
    <t>โฉนด45486</t>
  </si>
  <si>
    <t>โฉนด 35428</t>
  </si>
  <si>
    <t>ชื่อเจ้าของที่ดินและสิ่งปลูกสร้าง/เจ้าของที่ดิน/ผู้ครอบคลองที่ดิน  นางจารึก สุดเอียด</t>
  </si>
  <si>
    <t>ชื่อเจ้าของที่ดินและสิ่งปลูกสร้าง/เจ้าของที่ดิน/ผู้ครอบคลองที่ดิน  นายเจิม สุกแทน</t>
  </si>
  <si>
    <t>ชื่อเจ้าของที่ดินและสิ่งปลูกสร้าง/เจ้าของที่ดิน/ผู้ครอบคลองที่ดิน  นายเกศียร สุวรรณ์</t>
  </si>
  <si>
    <t>ชื่อเจ้าของที่ดินและสิ่งปลูกสร้าง/เจ้าของที่ดิน/ผู้ครอบคลองที่ดิน  นายสุชาติ คงตุก</t>
  </si>
  <si>
    <t>แปลงที่ 1 ใช้ทำเกษตร 180.50X425=76,712.50</t>
  </si>
  <si>
    <t>โกดัง/คลังสินค้า</t>
  </si>
  <si>
    <t>แปลงที่ 6 ใช้ทำเกษตร 232.50X300=69,750</t>
  </si>
  <si>
    <t>แปลงที่ 3 ใช้ทำเกษตร 312X300=93,600</t>
  </si>
  <si>
    <t>โฉนด 33437</t>
  </si>
  <si>
    <t>โฉนด 33613</t>
  </si>
  <si>
    <t>โฉนด 34051</t>
  </si>
  <si>
    <t>โฉนด 33366</t>
  </si>
  <si>
    <t>โฉนด8337</t>
  </si>
  <si>
    <t>โฉนด 8340</t>
  </si>
  <si>
    <t>โฉนด 32218</t>
  </si>
  <si>
    <t>โฉนด 42301</t>
  </si>
  <si>
    <t>โฉนด 42310</t>
  </si>
  <si>
    <t>โฉนด 14080</t>
  </si>
  <si>
    <t>โฉนด 32877</t>
  </si>
  <si>
    <t>โฉนด 13958</t>
  </si>
  <si>
    <t>ชื่อเจ้าของที่ดินและสิ่งปลูกสร้าง/เจ้าของที่ดิน/ผู้ครอบคลองที่ดิน  นายชัยธนัตถ์ สินธุนนท์</t>
  </si>
  <si>
    <t>ชื่อเจ้าของที่ดินและสิ่งปลูกสร้าง/เจ้าของที่ดิน/ผู้ครอบคลองที่ดิน  นายไพรัตน์ พรหมศร</t>
  </si>
  <si>
    <t>โฉนด 44055</t>
  </si>
  <si>
    <t>แปลงที่ 1 ใช้ประโยชน์หลายประเภท 182.5X125=22,812.50</t>
  </si>
  <si>
    <t>ชื่อเจ้าของที่ดินและสิ่งปลูกสร้าง/เจ้าของที่ดิน/ผู้ครอบคลองที่ดิน  นางอาทร ชูเชิด</t>
  </si>
  <si>
    <t>ชื่อเจ้าของที่ดินและสิ่งปลูกสร้าง/เจ้าของที่ดิน/ผู้ครอบคลองที่ดิน  นายนิติ ช่วยเกิด</t>
  </si>
  <si>
    <t>โฉนด  14308</t>
  </si>
  <si>
    <t>แปลงที่ 1 ใช้ทำเกษตร 4,959.75X100=495975</t>
  </si>
  <si>
    <t>โฉนด  35250</t>
  </si>
  <si>
    <t>แปลงที่ 1 ใช้ทำเกษตร 1,517.75X175=265,606.25</t>
  </si>
  <si>
    <t>โฉนด 8126</t>
  </si>
  <si>
    <t>โฉนด 35472</t>
  </si>
  <si>
    <t>โฉนด 8128</t>
  </si>
  <si>
    <t>โฉนด 37230</t>
  </si>
  <si>
    <t>ชื่อเจ้าของที่ดินและสิ่งปลูกสร้าง/เจ้าของที่ดิน/ผู้ครอบคลองที่ดิน  นายเสรี  ชูจันทร์ (นางสาวนัยณา ศศิธร)</t>
  </si>
  <si>
    <t>ชื่อเจ้าของที่ดินและสิ่งปลูกสร้าง/เจ้าของที่ดิน/ผู้ครอบคลองที่ดิน  นางเฉลิม ณะแก้ว (อรทัย พาเทียม)</t>
  </si>
  <si>
    <t>โฉนด  14525</t>
  </si>
  <si>
    <t>แปลงที่ 1 ใช้ทำเกษตร 417.94X300=125,382</t>
  </si>
  <si>
    <t>ชื่อเจ้าของที่ดินและสิ่งปลูกสร้าง/เจ้าของที่ดิน/ผู้ครอบคลองที่ดิน  นางวิจิตรตรี ชุมทอง</t>
  </si>
  <si>
    <t>โฉนด 28559</t>
  </si>
  <si>
    <t>โฉนด 28709</t>
  </si>
  <si>
    <t>โฉนด 33356</t>
  </si>
  <si>
    <t>โฉนด 44852</t>
  </si>
  <si>
    <t>โฉนด 45019</t>
  </si>
  <si>
    <t>ชื่อเจ้าของที่ดินและสิ่งปลูกสร้าง/เจ้าของที่ดิน/ผู้ครอบคลองที่ดิน  นายปรีดา พรหมสมบัติ</t>
  </si>
  <si>
    <t>แปลงที่ 5 ใช้ทำเกษตร 580X100=58,000</t>
  </si>
  <si>
    <t xml:space="preserve">โฉนด  35524 </t>
  </si>
  <si>
    <t>โฉนด   35356</t>
  </si>
  <si>
    <t>แปลงที่ 6 ใช้ทำเกษตร 5916X98=739,500</t>
  </si>
  <si>
    <t>โฉนด 38575</t>
  </si>
  <si>
    <t>โฉนด 38576</t>
  </si>
  <si>
    <t>โฉนด 38577</t>
  </si>
  <si>
    <t>โรงจอดรถ</t>
  </si>
  <si>
    <t>ชื่อเจ้าของที่ดินและสิ่งปลูกสร้าง/เจ้าของที่ดิน/ผู้ครอบคลองที่ดิน  นางปราณี ขวัญสุด</t>
  </si>
  <si>
    <t>ชื่อเจ้าของที่ดินและสิ่งปลูกสร้าง/เจ้าของที่ดิน/ผู้ครอบคลองที่ดิน  นายชีพ(อนันทศักดิ์)  คงตุก</t>
  </si>
  <si>
    <t>โฉนด 39946</t>
  </si>
  <si>
    <t>โฉนด 11083</t>
  </si>
  <si>
    <t>โฉนด 33563</t>
  </si>
  <si>
    <t>โฉนด  43993</t>
  </si>
  <si>
    <t>โฉนด  37842</t>
  </si>
  <si>
    <t>โฉนด 11726</t>
  </si>
  <si>
    <t>โฉนด  31363</t>
  </si>
  <si>
    <t>โฉนด  31359</t>
  </si>
  <si>
    <t>โฉนด  38292</t>
  </si>
  <si>
    <t>โฉนด  14185</t>
  </si>
  <si>
    <t>โฉนด  46587</t>
  </si>
  <si>
    <t>โฉนด  34138</t>
  </si>
  <si>
    <t>โฉนด  32554</t>
  </si>
  <si>
    <t>โฉนด  35387</t>
  </si>
  <si>
    <t>โฉนด  35358</t>
  </si>
  <si>
    <t>โฉนด  35268</t>
  </si>
  <si>
    <t>โฉนด  37273</t>
  </si>
  <si>
    <t>โฉนด  34843</t>
  </si>
  <si>
    <t>โฉนด  35956</t>
  </si>
  <si>
    <t>โฉนด  35955</t>
  </si>
  <si>
    <t>โฉนด  35379</t>
  </si>
  <si>
    <t>โฉนด  37214</t>
  </si>
  <si>
    <t>โฉนด  9095</t>
  </si>
  <si>
    <t>โฉนด  28683</t>
  </si>
  <si>
    <t>โฉนด  35048</t>
  </si>
  <si>
    <t>โฉนด  28682</t>
  </si>
  <si>
    <t>โฉนด  40651</t>
  </si>
  <si>
    <t>โฉนด  9115</t>
  </si>
  <si>
    <t>โฉนด  28698</t>
  </si>
  <si>
    <t>โฉนด  8289</t>
  </si>
  <si>
    <t>โฉนด  28692</t>
  </si>
  <si>
    <t>โฉนด  44867</t>
  </si>
  <si>
    <t>โฉนด  44866</t>
  </si>
  <si>
    <t>โฉนด  18786</t>
  </si>
  <si>
    <t>โฉนด  31365</t>
  </si>
  <si>
    <t>โฉนด  33436</t>
  </si>
  <si>
    <t>นส3ก  4601</t>
  </si>
  <si>
    <t>โฉนด 33607</t>
  </si>
  <si>
    <t>โฉนด  18781</t>
  </si>
  <si>
    <t>ชื่อเจ้าของที่ดินและสิ่งปลูกสร้าง/เจ้าของที่ดิน/ผู้ครอบคลองที่ดิน  นางสาวชุติมา  สุดจันทร์</t>
  </si>
  <si>
    <t>โฉนด 48268</t>
  </si>
  <si>
    <t>โฉนด 14298</t>
  </si>
  <si>
    <t>ชื่อเจ้าของที่ดินและสิ่งปลูกสร้าง/เจ้าของที่ดิน/ผู้ครอบคลองที่ดิน  นายก้องเกียรติ เพียรแสวงบุญ</t>
  </si>
  <si>
    <t>นส3ก</t>
  </si>
  <si>
    <t>ชื่อเจ้าของที่ดินและสิ่งปลูกสร้าง/เจ้าของที่ดิน/ผู้ครอบคลองที่ดิน  นายกิตติพงค์ เพ็ชรสุวรรณ</t>
  </si>
  <si>
    <t>ชื่อเจ้าของที่ดินและสิ่งปลูกสร้าง/เจ้าของที่ดิน/ผู้ครอบคลองที่ดิน  นางกิ้มเซี้ยน เพ็งชุม</t>
  </si>
  <si>
    <t>ชื่อเจ้าของที่ดินและสิ่งปลูกสร้าง/เจ้าของที่ดิน/ผู้ครอบคลองที่ดิน   นางสาวกุลภัสสร์ เส้งชู</t>
  </si>
  <si>
    <t>ชื่อเจ้าของที่ดินและสิ่งปลูกสร้าง/เจ้าของที่ดิน/ผู้ครอบคลองที่ดิน  นายเกษม  แก้ววิเชียร</t>
  </si>
  <si>
    <t>ชื่อเจ้าของที่ดินและสิ่งปลูกสร้าง/เจ้าของที่ดิน/ผู้ครอบคลองที่ดิน  นางครวญ  หนูคง</t>
  </si>
  <si>
    <t>ชื่อเจ้าของที่ดินและสิ่งปลูกสร้าง/เจ้าของที่ดิน/ผู้ครอบคลองที่ดิน  นายครัน  เชื้ออาทร</t>
  </si>
  <si>
    <t>ชื่อเจ้าของที่ดินและสิ่งปลูกสร้าง/เจ้าของที่ดิน/ผู้ครอบคลองที่ดิน  นายคลี่  ทองด้วง</t>
  </si>
  <si>
    <t>ชื่อเจ้าของที่ดินและสิ่งปลูกสร้าง/เจ้าของที่ดิน/ผู้ครอบคลองที่ดิน  นายคำนึง  เจ้ยเปี้ยว</t>
  </si>
  <si>
    <t>ชื่อเจ้าของที่ดินและสิ่งปลูกสร้าง/เจ้าของที่ดิน/ผู้ครอบคลองที่ดิน  นางสาวจรรยารัตน์ คงเรือง</t>
  </si>
  <si>
    <t>ชื่อเจ้าของที่ดินและสิ่งปลูกสร้าง/เจ้าของที่ดิน/ผู้ครอบคลองที่ดิน  นายจรวย หนูเจริญ</t>
  </si>
  <si>
    <t>ชื่อเจ้าของที่ดินและสิ่งปลูกสร้าง/เจ้าของที่ดิน/ผู้ครอบคลองที่ดิน  นางจรวยพร เพชรแดง</t>
  </si>
  <si>
    <t>ชื่อเจ้าของที่ดินและสิ่งปลูกสร้าง/เจ้าของที่ดิน/ผู้ครอบคลองที่ดิน  นางจับ  บัวเมือง</t>
  </si>
  <si>
    <t>ชื่อเจ้าของที่ดินและสิ่งปลูกสร้าง/เจ้าของที่ดิน/ผู้ครอบคลองที่ดิน  นายจ้าย  เทพแก้ว</t>
  </si>
  <si>
    <t>ชื่อเจ้าของที่ดินและสิ่งปลูกสร้าง/เจ้าของที่ดิน/ผู้ครอบคลองที่ดิน  นายจินดา  คงตุก</t>
  </si>
  <si>
    <t>ชื่อเจ้าของที่ดินและสิ่งปลูกสร้าง/เจ้าของที่ดิน/ผู้ครอบคลองที่ดิน  นางสาวจิราพร  สงศรี</t>
  </si>
  <si>
    <t>ชื่อเจ้าของที่ดินและสิ่งปลูกสร้าง/เจ้าของที่ดิน/ผู้ครอบคลองที่ดิน  นางสาวฉวีวรรณ์ แก้วผ่อง</t>
  </si>
  <si>
    <t>ชื่อเจ้าของที่ดินและสิ่งปลูกสร้าง/เจ้าของที่ดิน/ผู้ครอบคลองที่ดิน  นางสาวช่อง ทองเกียรติ</t>
  </si>
  <si>
    <t>ชื่อเจ้าของที่ดินและสิ่งปลูกสร้าง/เจ้าของที่ดิน/ผู้ครอบคลองที่ดิน  นายชายแดน  เสถียร</t>
  </si>
  <si>
    <t>ชื่อเจ้าของที่ดินและสิ่งปลูกสร้าง/เจ้าของที่ดิน/ผู้ครอบคลองที่ดิน  นายชุ่ม  คงตุก</t>
  </si>
  <si>
    <t>ชื่อเจ้าของที่ดินและสิ่งปลูกสร้าง/เจ้าของที่ดิน/ผู้ครอบคลองที่ดิน  นายเชาวลิต คงบุญ</t>
  </si>
  <si>
    <t>ชื่อเจ้าของที่ดินและสิ่งปลูกสร้าง/เจ้าของที่ดิน/ผู้ครอบคลองที่ดิน  ดาบตำรวจ ณรงค์ พลายด้วง</t>
  </si>
  <si>
    <t>ชื่อเจ้าของที่ดินและสิ่งปลูกสร้าง/เจ้าของที่ดิน/ผู้ครอบคลองที่ดิน  นายณรงค์  สงหนู</t>
  </si>
  <si>
    <t>ชื่อเจ้าของที่ดินและสิ่งปลูกสร้าง/เจ้าของที่ดิน/ผู้ครอบคลองที่ดิน  นายณรงค์  หนูเพ็ง</t>
  </si>
  <si>
    <t>ชื่อเจ้าของที่ดินและสิ่งปลูกสร้าง/เจ้าของที่ดิน/ผู้ครอบคลองที่ดิน  นางสาวณัฐฉรา คงพัชรศักดิ์</t>
  </si>
  <si>
    <t>ชื่อเจ้าของที่ดินและสิ่งปลูกสร้าง/เจ้าของที่ดิน/ผู้ครอบคลองที่ดิน  นายทวีศักดิ์  พรหมกลั้ง</t>
  </si>
  <si>
    <t>ชื่อเจ้าของที่ดินและสิ่งปลูกสร้าง/เจ้าของที่ดิน/ผู้ครอบคลองที่ดิน  นายทอง  โอทอง</t>
  </si>
  <si>
    <t>ชื่อเจ้าของที่ดินและสิ่งปลูกสร้าง/เจ้าของที่ดิน/ผู้ครอบคลองที่ดิน  นางสาวธนัญอร เขียวอุ่น</t>
  </si>
  <si>
    <t>ชื่อเจ้าของที่ดินและสิ่งปลูกสร้าง/เจ้าของที่ดิน/ผู้ครอบคลองที่ดิน  นายธรรมรงค์ ทองคำ</t>
  </si>
  <si>
    <t>ชื่อเจ้าของที่ดินและสิ่งปลูกสร้าง/เจ้าของที่ดิน/ผู้ครอบคลองที่ดิน  นางสาวธิดารัตน์ พรหมประถม</t>
  </si>
  <si>
    <t>ชื่อเจ้าของที่ดินและสิ่งปลูกสร้าง/เจ้าของที่ดิน/ผู้ครอบคลองที่ดิน  นางนงเยาว์ ทองนอก</t>
  </si>
  <si>
    <t>ชื่อเจ้าของที่ดินและสิ่งปลูกสร้าง/เจ้าของที่ดิน/ผู้ครอบคลองที่ดิน  นางนงเยาว์ สินธุพาชี</t>
  </si>
  <si>
    <t>ชื่อเจ้าของที่ดินและสิ่งปลูกสร้าง/เจ้าของที่ดิน/ผู้ครอบคลองที่ดิน  นางนภัสนันท์ ทองเกียรติ</t>
  </si>
  <si>
    <t>ชื่อเจ้าของที่ดินและสิ่งปลูกสร้าง/เจ้าของที่ดิน/ผู้ครอบคลองที่ดิน  นางน้อย รักษ์ทอง</t>
  </si>
  <si>
    <t>ชื่อเจ้าของที่ดินและสิ่งปลูกสร้าง/เจ้าของที่ดิน/ผู้ครอบคลองที่ดิน  นายนันทชัย ทองเกียรติ</t>
  </si>
  <si>
    <t>ชื่อเจ้าของที่ดินและสิ่งปลูกสร้าง/เจ้าของที่ดิน/ผู้ครอบคลองที่ดิน  นายนิคม หนูพันธ์</t>
  </si>
  <si>
    <t>ชื่อเจ้าของที่ดินและสิ่งปลูกสร้าง/เจ้าของที่ดิน/ผู้ครอบคลองที่ดิน  นางนิดา ทองรัตน์</t>
  </si>
  <si>
    <t>ชื่อเจ้าของที่ดินและสิ่งปลูกสร้าง/เจ้าของที่ดิน/ผู้ครอบคลองที่ดิน  นางสาวนิตยา ชุมดำ</t>
  </si>
  <si>
    <t>ชื่อเจ้าของที่ดินและสิ่งปลูกสร้าง/เจ้าของที่ดิน/ผู้ครอบคลองที่ดิน  นางสาวนิรัฏชา พรมประถม</t>
  </si>
  <si>
    <t>ชื่อเจ้าของที่ดินและสิ่งปลูกสร้าง/เจ้าของที่ดิน/ผู้ครอบคลองที่ดิน  นางนี  ชุมทองโด</t>
  </si>
  <si>
    <t>ชื่อเจ้าของที่ดินและสิ่งปลูกสร้าง/เจ้าของที่ดิน/ผู้ครอบคลองที่ดิน  นางบวน บุญญานุพงศ์</t>
  </si>
  <si>
    <t>ชื่อเจ้าของที่ดินและสิ่งปลูกสร้าง/เจ้าของที่ดิน/ผู้ครอบคลองที่ดิน  นายประกิต จันทร์แนม</t>
  </si>
  <si>
    <t>ชื่อเจ้าของที่ดินและสิ่งปลูกสร้าง/เจ้าของที่ดิน/ผู้ครอบคลองที่ดิน  นางประคอง ศรีสุวรรณ</t>
  </si>
  <si>
    <t>ชื่อเจ้าของที่ดินและสิ่งปลูกสร้าง/เจ้าของที่ดิน/ผู้ครอบคลองที่ดิน  นายประเสริฐ จันสี</t>
  </si>
  <si>
    <t>ชื่อเจ้าของที่ดินและสิ่งปลูกสร้าง/เจ้าของที่ดิน/ผู้ครอบคลองที่ดิน  นายปอง มีจันทร์แก้ว</t>
  </si>
  <si>
    <t>ชื่อเจ้าของที่ดินและสิ่งปลูกสร้าง/เจ้าของที่ดิน/ผู้ครอบคลองที่ดิน  นางผ่อง เจ้ยเปี้ยว</t>
  </si>
  <si>
    <t>ชื่อเจ้าของที่ดินและสิ่งปลูกสร้าง/เจ้าของที่ดิน/ผู้ครอบคลองที่ดิน  นางผ่องอำไพ นุ่นจันทร์</t>
  </si>
  <si>
    <t>ชื่อเจ้าของที่ดินและสิ่งปลูกสร้าง/เจ้าของที่ดิน/ผู้ครอบคลองที่ดิน  นายเผียน คงเรือง</t>
  </si>
  <si>
    <t>ชื่อเจ้าของที่ดินและสิ่งปลูกสร้าง/เจ้าของที่ดิน/ผู้ครอบคลองที่ดิน  นางพรรณพร  คงตุก</t>
  </si>
  <si>
    <t>ชื่อเจ้าของที่ดินและสิ่งปลูกสร้าง/เจ้าของที่ดิน/ผู้ครอบคลองที่ดิน  นางพุม  ณะแก้ว</t>
  </si>
  <si>
    <t>ชื่อเจ้าของที่ดินและสิ่งปลูกสร้าง/เจ้าของที่ดิน/ผู้ครอบคลองที่ดิน  นายเพ็ชร  ชูแก้ว</t>
  </si>
  <si>
    <t>ชื่อเจ้าของที่ดินและสิ่งปลูกสร้าง/เจ้าของที่ดิน/ผู้ครอบคลองที่ดิน  นางไพรินทร์ ศรีวิเชียร</t>
  </si>
  <si>
    <t>ชื่อเจ้าของที่ดินและสิ่งปลูกสร้าง/เจ้าของที่ดิน/ผู้ครอบคลองที่ดิน  นายภึรึก ภู่สาย</t>
  </si>
  <si>
    <t>ชื่อเจ้าของที่ดินและสิ่งปลูกสร้าง/เจ้าของที่ดิน/ผู้ครอบคลองที่ดิน  นางเรวดี  ใช่</t>
  </si>
  <si>
    <t>ชื่อเจ้าของที่ดินและสิ่งปลูกสร้าง/เจ้าของที่ดิน/ผู้ครอบคลองที่ดิน  นายเริงพันธ์ เกิดแก้ว</t>
  </si>
  <si>
    <t>ชื่อเจ้าของที่ดินและสิ่งปลูกสร้าง/เจ้าของที่ดิน/ผู้ครอบคลองที่ดิน  นายลอบ   แย้มเกิด</t>
  </si>
  <si>
    <t>ชื่อเจ้าของที่ดินและสิ่งปลูกสร้าง/เจ้าของที่ดิน/ผู้ครอบคลองที่ดิน  นางลั่นทม เพ็ชรแก้ว</t>
  </si>
  <si>
    <t>ชื่อเจ้าของที่ดินและสิ่งปลูกสร้าง/เจ้าของที่ดิน/ผู้ครอบคลองที่ดิน  นางวรรณี  จันทร์แป้น</t>
  </si>
  <si>
    <t>ชื่อเจ้าของที่ดินและสิ่งปลูกสร้าง/เจ้าของที่ดิน/ผู้ครอบคลองที่ดิน  นางวัชราพร หนูชูชัย</t>
  </si>
  <si>
    <t>ชื่อเจ้าของที่ดินและสิ่งปลูกสร้าง/เจ้าของที่ดิน/ผู้ครอบคลองที่ดิน  นางวิจิตร  นุ่นน้อย</t>
  </si>
  <si>
    <t>ชื่อเจ้าของที่ดินและสิ่งปลูกสร้าง/เจ้าของที่ดิน/ผู้ครอบคลองที่ดิน  นางวิไลพร  กล่ำเสน</t>
  </si>
  <si>
    <t>ชื่อเจ้าของที่ดินและสิ่งปลูกสร้าง/เจ้าของที่ดิน/ผู้ครอบคลองที่ดิน  นางวิไลลักษณ์ แก้วทองมา</t>
  </si>
  <si>
    <t>ชื่อเจ้าของที่ดินและสิ่งปลูกสร้าง/เจ้าของที่ดิน/ผู้ครอบคลองที่ดิน  นางวิไลลักษณ์ เรืองสังข์</t>
  </si>
  <si>
    <t>ชื่อเจ้าของที่ดินและสิ่งปลูกสร้าง/เจ้าของที่ดิน/ผู้ครอบคลองที่ดิน  นายสงกร  นิมมานเสรี</t>
  </si>
  <si>
    <t>ชื่อเจ้าของที่ดินและสิ่งปลูกสร้าง/เจ้าของที่ดิน/ผู้ครอบคลองที่ดิน  นายสงวน  ทองเกียรติ</t>
  </si>
  <si>
    <t>ชื่อเจ้าของที่ดินและสิ่งปลูกสร้าง/เจ้าของที่ดิน/ผู้ครอบคลองที่ดิน  นายสนั่น  นิมมานเสรี</t>
  </si>
  <si>
    <t>ชื่อเจ้าของที่ดินและสิ่งปลูกสร้าง/เจ้าของที่ดิน/ผู้ครอบคลองที่ดิน  นายสวัสดิ์  แดงนวล</t>
  </si>
  <si>
    <t>ชื่อเจ้าของที่ดินและสิ่งปลูกสร้าง/เจ้าของที่ดิน/ผู้ครอบคลองที่ดิน  นายส่อง  เปลี่ยนถาวร</t>
  </si>
  <si>
    <t>ชื่อเจ้าของที่ดินและสิ่งปลูกสร้าง/เจ้าของที่ดิน/ผู้ครอบคลองที่ดิน  นายสอด  จันสี</t>
  </si>
  <si>
    <t>ชื่อเจ้าของที่ดินและสิ่งปลูกสร้าง/เจ้าของที่ดิน/ผู้ครอบคลองที่ดิน  นางสาวสุกัญญา  แทบทับ</t>
  </si>
  <si>
    <t>ชื่อเจ้าของที่ดินและสิ่งปลูกสร้าง/เจ้าของที่ดิน/ผู้ครอบคลองที่ดิน  นางสุจิน หนูทองแก้ว</t>
  </si>
  <si>
    <t>ชื่อเจ้าของที่ดินและสิ่งปลูกสร้าง/เจ้าของที่ดิน/ผู้ครอบคลองที่ดิน  นายสุทัศน์  คงตุก</t>
  </si>
  <si>
    <t>ชื่อเจ้าของที่ดินและสิ่งปลูกสร้าง/เจ้าของที่ดิน/ผู้ครอบคลองที่ดิน  นายเสนอ นิมมานเสรี</t>
  </si>
  <si>
    <t>ชื่อเจ้าของที่ดินและสิ่งปลูกสร้าง/เจ้าของที่ดิน/ผู้ครอบคลองที่ดิน   นางเสริญ ศรีคงแก้ว</t>
  </si>
  <si>
    <t>ชื่อเจ้าของที่ดินและสิ่งปลูกสร้าง/เจ้าของที่ดิน/ผู้ครอบคลองที่ดิน  นายเหม ทองเกียรติ</t>
  </si>
  <si>
    <t>ชื่อเจ้าของที่ดินและสิ่งปลูกสร้าง/เจ้าของที่ดิน/ผู้ครอบคลองที่ดิน  นางเหียน  เฉิดฉิ้ม</t>
  </si>
  <si>
    <t>ชื่อเจ้าของที่ดินและสิ่งปลูกสร้าง/เจ้าของที่ดิน/ผู้ครอบคลองที่ดิน  นายอภิวัฒน์ ขุนนุ้ย</t>
  </si>
  <si>
    <t>ชื่อเจ้าของที่ดินและสิ่งปลูกสร้าง/เจ้าของที่ดิน/ผู้ครอบคลองที่ดิน  นางสาวอรุณ  คงตุก</t>
  </si>
  <si>
    <t>ชื่อเจ้าของที่ดินและสิ่งปลูกสร้าง/เจ้าของที่ดิน/ผู้ครอบคลองที่ดิน  นายอ่ำ  หนูจันทร์</t>
  </si>
  <si>
    <t>ชื่อเจ้าของที่ดินและสิ่งปลูกสร้าง/เจ้าของที่ดิน/ผู้ครอบคลองที่ดิน  นายอำนวย  รอดดำ</t>
  </si>
  <si>
    <t>ชื่อเจ้าของที่ดินและสิ่งปลูกสร้าง/เจ้าของที่ดิน/ผู้ครอบคลองที่ดิน  นางอำไพ  ขวัญสุด</t>
  </si>
  <si>
    <t>ชื่อเจ้าของที่ดินและสิ่งปลูกสร้าง/เจ้าของที่ดิน/ผู้ครอบคลองที่ดิน  นางอุไร  ชูแก้ว</t>
  </si>
  <si>
    <t>ชื่อเจ้าของที่ดินและสิ่งปลูกสร้าง/เจ้าของที่ดิน/ผู้ครอบคลองที่ดิน  นางพัชรี  บัวดำ</t>
  </si>
  <si>
    <t>ชื่อเจ้าของที่ดินและสิ่งปลูกสร้าง/เจ้าของที่ดิน/ผู้ครอบคลองที่ดิน  นายผิน  ขาวเรือง</t>
  </si>
  <si>
    <t>ชื่อเจ้าของที่ดินและสิ่งปลูกสร้าง/เจ้าของที่ดิน/ผู้ครอบคลองที่ดิน  นายกระบวน  ด้วงเขียว</t>
  </si>
  <si>
    <t>ชื่อเจ้าของที่ดินและสิ่งปลูกสร้าง/เจ้าของที่ดิน/ผู้ครอบคลองที่ดิน  นางนงเยาว์  ชูเชิด</t>
  </si>
  <si>
    <t>ชื่อเจ้าของที่ดินและสิ่งปลูกสร้าง/เจ้าของที่ดิน/ผู้ครอบคลองที่ดิน  นางเรือน  สุทธิทรัพย์ไพศาล</t>
  </si>
  <si>
    <t>ชื่อเจ้าของที่ดินและสิ่งปลูกสร้าง/เจ้าของที่ดิน/ผู้ครอบคลองที่ดิน  นางสาวทัศนันท์  ทองบุญชู</t>
  </si>
  <si>
    <t>โฉนด 34112</t>
  </si>
  <si>
    <t>ชื่อเจ้าของที่ดินและสิ่งปลูกสร้าง/เจ้าของที่ดิน/ผู้ครอบคลองที่ดิน  นางชุม  รอดเกลี้ยง(นางสาวจนันท์พร  หอมวราเสฎฐ์)</t>
  </si>
  <si>
    <t>ชื่อเจ้าของที่ดินและสิ่งปลูกสร้าง/เจ้าของที่ดิน/ผู้ครอบคลองที่ดิน   นางอารียา  ขุนทองจันทร์</t>
  </si>
  <si>
    <t>ชื่อเจ้าของที่ดินและสิ่งปลูกสร้าง/เจ้าของที่ดิน/ผู้ครอบคลองที่ดิน  นางสาวอุสรา  ขวดทอง</t>
  </si>
  <si>
    <t>ปั้มมันหยอดเหรียญ</t>
  </si>
  <si>
    <t>15z</t>
  </si>
  <si>
    <t>นส3ก 1568</t>
  </si>
  <si>
    <t>นส3ก 4237</t>
  </si>
  <si>
    <t>นส3ก 4480</t>
  </si>
  <si>
    <t>นส3ก 3181</t>
  </si>
  <si>
    <t>นส3ก 3233</t>
  </si>
  <si>
    <t>นส3ก 3526</t>
  </si>
  <si>
    <t>นส3ก 1310</t>
  </si>
  <si>
    <t>นส3ก 1219</t>
  </si>
  <si>
    <t>นส3ก 1583</t>
  </si>
  <si>
    <t>นส3ก 1585</t>
  </si>
  <si>
    <t>นส3ก 2645</t>
  </si>
  <si>
    <t>นส3ก 2203</t>
  </si>
  <si>
    <t>ชื่อเจ้าของที่ดินและสิ่งปลูกสร้าง/เจ้าของที่ดิน/ผู้ครอบคลองที่ดิน   นางสาวเหิม  ทองเกียติ</t>
  </si>
  <si>
    <t>ชื่อเจ้าของที่ดินและสิ่งปลูกสร้าง/เจ้าของที่ดิน/ผู้ครอบคลองที่ดิน   นางเจียม  จันทร์พูล</t>
  </si>
  <si>
    <t>ชื่อเจ้าของที่ดินและสิ่งปลูกสร้าง/เจ้าของที่ดิน/ผู้ครอบคลองที่ดิน  นางสาวศศิกานต์  คงตุก</t>
  </si>
  <si>
    <t>ชื่อเจ้าของที่ดินและสิ่งปลูกสร้าง/เจ้าของที่ดิน/ผู้ครอบคลองที่ดิน  นางกาญจนา  มากรอด</t>
  </si>
  <si>
    <t>เสาสัญญาณโทรศัพท์</t>
  </si>
  <si>
    <t xml:space="preserve"> โฉนด 18780</t>
  </si>
  <si>
    <t xml:space="preserve"> โฉนด 18781</t>
  </si>
  <si>
    <t xml:space="preserve"> โฉนด 14368</t>
  </si>
  <si>
    <t>ชื่อเจ้าของที่ดินและสิ่งปลูกสร้าง/เจ้าของที่ดิน/ผู้ครอบคลองที่ดิน  นายทวี  จันทร์แป้น</t>
  </si>
  <si>
    <t>ชื่อเจ้าของที่ดินและสิ่งปลูกสร้าง/เจ้าของที่ดิน/ผู้ครอบคลองที่ดิน  นางสาวอรณิช  ชูขำ</t>
  </si>
  <si>
    <t>โฉนด  49539</t>
  </si>
  <si>
    <t>ชื่อเจ้าของที่ดินและสิ่งปลูกสร้าง/เจ้าของที่ดิน/ผู้ครอบคลองที่ดิน  นางสาวพงศ์สุดา  ชุมทอง</t>
  </si>
  <si>
    <t>ชื่อเจ้าของที่ดินและสิ่งปลูกสร้าง/เจ้าของที่ดิน/ผู้ครอบคลองที่ดิน  นายสมศักดิ์  มีจันทร์แก้ว</t>
  </si>
  <si>
    <t>โฉนด  33979</t>
  </si>
  <si>
    <t>โฉนด 7428</t>
  </si>
  <si>
    <t>โฉนด 7429</t>
  </si>
  <si>
    <t>โฉนด 14392</t>
  </si>
  <si>
    <t>ชื่อเจ้าของที่ดินและสิ่งปลูกสร้าง/เจ้าของที่ดิน/ผู้ครอบคลองที่ดิน  นางจันทร์  ขุนชุม(ธัญพัฒน์ เพชรแดง)</t>
  </si>
  <si>
    <t>ชื่อเจ้าของที่ดินและสิ่งปลูกสร้าง/เจ้าของที่ดิน/ผู้ครอบคลองที่ดิน  นางสาคร  ช่วยป้อง (บจ.โรงสี ส.สมบูรณ์ ค้าข้าว)</t>
  </si>
  <si>
    <t>นส3ก 2189</t>
  </si>
  <si>
    <t>ชื่อเจ้าของที่ดินและสิ่งปลูกสร้าง/เจ้าของที่ดิน/ผู้ครอบคลองที่ดิน  นายสมพร  ทองบุญชู (โฉนดร่วม) 1.นางสุพิน ทองบุญชู 2.นางสาวดลศิริ  ทองบุญชู 3.นางวันศุกร์ สังข์ทอง</t>
  </si>
  <si>
    <t>นส3ก 4414</t>
  </si>
  <si>
    <t>นส3.ก 4483</t>
  </si>
  <si>
    <t>นส.3ก 4105</t>
  </si>
  <si>
    <t>นส3ก 4142</t>
  </si>
  <si>
    <t>นส3ก 4473</t>
  </si>
  <si>
    <t>ชื่อเจ้าของที่ดินและสิ่งปลูกสร้าง/เจ้าของที่ดิน/ผู้ครอบคลองที่ดิน  นางหนูรินทร์  นิ่มนวลและนางสาวผุสดี  สงทอง (กรรมสิทธิ์ร่วม)</t>
  </si>
  <si>
    <t>นส3. 886</t>
  </si>
  <si>
    <t>นส3ก 3745</t>
  </si>
  <si>
    <t>ชื่อเจ้าของที่ดินและสิ่งปลูกสร้าง/เจ้าของที่ดิน/ผู้ครอบคลองที่ดิน  นายจิรายุทธ์ แสงทอง</t>
  </si>
  <si>
    <t>ชื่อเจ้าของที่ดินและสิ่งปลูกสร้าง/เจ้าของที่ดิน/ผู้ครอบคลองที่ดิน  นางสุนันทา ไชยฉิม</t>
  </si>
  <si>
    <t>ชื่อเจ้าของที่ดินและสิ่งปลูกสร้าง/เจ้าของที่ดิน/ผู้ครอบคลองที่ดิน  นางรัตนาภรณ์  จรเมือง</t>
  </si>
  <si>
    <t>ชื่อเจ้าของที่ดินและสิ่งปลูกสร้าง/เจ้าของที่ดิน/ผู้ครอบคลองที่ดิน  นายกระบวน  บัวทอง</t>
  </si>
  <si>
    <t>นส3ก 2613</t>
  </si>
  <si>
    <t>เสาโทรศัพท์</t>
  </si>
  <si>
    <t>โฉนด 11074</t>
  </si>
  <si>
    <t>โฉนด 11069</t>
  </si>
  <si>
    <t>โฉนด 45538</t>
  </si>
  <si>
    <t>โฉนด 11073</t>
  </si>
  <si>
    <t>โฉนด  40653</t>
  </si>
  <si>
    <t>โฉนด  14367</t>
  </si>
  <si>
    <t>โฉนด 33951</t>
  </si>
  <si>
    <t>โฉนด 34458</t>
  </si>
  <si>
    <t>โฉนด 32354</t>
  </si>
  <si>
    <t>โฉนด 7418</t>
  </si>
  <si>
    <t>โฉนด 13932</t>
  </si>
  <si>
    <t>โฉนด 14383</t>
  </si>
  <si>
    <t>โฉนด 35458</t>
  </si>
  <si>
    <t>โฉนด 49803</t>
  </si>
  <si>
    <t>โฉนด  49476</t>
  </si>
  <si>
    <t>โฉนด 11546</t>
  </si>
  <si>
    <t>โฉนด 11597</t>
  </si>
  <si>
    <t>นส3 3204</t>
  </si>
  <si>
    <t>โฉนด 8378</t>
  </si>
  <si>
    <t>โฉนด 13391</t>
  </si>
  <si>
    <t>โฉนด 7840</t>
  </si>
  <si>
    <t>โฉนด 7841</t>
  </si>
  <si>
    <t>โฉนด 10953</t>
  </si>
  <si>
    <t>โฉนด 14089</t>
  </si>
  <si>
    <t xml:space="preserve">                               </t>
  </si>
  <si>
    <t>ชื่อเจ้าของที่ดินและสิ่งปลูกสร้าง/เจ้าของที่ดิน/ผู้ครอบคลองที่ดิน  นายจตุรภัทร มีเสน</t>
  </si>
  <si>
    <t>นส3ก 3018</t>
  </si>
  <si>
    <t>นส3ก 3593</t>
  </si>
  <si>
    <t>ชื่อเจ้าของที่ดินและสิ่งปลูกสร้าง/เจ้าของที่ดิน/ผู้ครอบคลองที่ดิน  นางสาวจิราพร เขียวอุ่น</t>
  </si>
  <si>
    <t>นส3ก 3905</t>
  </si>
  <si>
    <t>นส3ก 5034</t>
  </si>
  <si>
    <t>ชื่อเจ้าของที่ดินและสิ่งปลูกสร้าง/เจ้าของที่ดิน/ผู้ครอบคลองที่ดิน  นางจำนง  เจ้ยเปี้ยว</t>
  </si>
  <si>
    <t>นส3ก 4920</t>
  </si>
  <si>
    <t>ชื่อเจ้าของที่ดินและสิ่งปลูกสร้าง/เจ้าของที่ดิน/ผู้ครอบคลองที่ดิน   นางสาวอุสา  ทองบุญชู</t>
  </si>
  <si>
    <t>นส3 7</t>
  </si>
  <si>
    <t>ชื่อเจ้าของที่ดินและสิ่งปลูกสร้าง/เจ้าของที่ดิน/ผู้ครอบคลองที่ดิน  นายเสทือน  ถาวรนุรักษ์</t>
  </si>
  <si>
    <t>ชื่อเจ้าของที่ดินและสิ่งปลูกสร้าง/เจ้าของที่ดิน/ผู้ครอบคลองที่ดิน  นางเหียน  สุดเอียด</t>
  </si>
  <si>
    <t>นส3ก 3802</t>
  </si>
  <si>
    <t>โฉนด 7378</t>
  </si>
  <si>
    <t>โฉนด 7379</t>
  </si>
  <si>
    <t>โฉนด 7380</t>
  </si>
  <si>
    <t>โฉนด 7383</t>
  </si>
  <si>
    <t>โฉนด 7656</t>
  </si>
  <si>
    <t>โฉนด 11159</t>
  </si>
  <si>
    <t>โฉนด 11162</t>
  </si>
  <si>
    <t>โฉนด 11163</t>
  </si>
  <si>
    <t>โฉนด 11521</t>
  </si>
  <si>
    <t>โฉนด 28204</t>
  </si>
  <si>
    <t>โฉนด 44620</t>
  </si>
  <si>
    <t>โฉนด 11735</t>
  </si>
  <si>
    <t>โฉนด 29410</t>
  </si>
  <si>
    <t>ชื่อเจ้าของที่ดินและสิ่งปลูกสร้าง/เจ้าของที่ดิน/ผู้ครอบคลองที่ดิน  นายอนัน  พรมอ่อน</t>
  </si>
  <si>
    <t>ชื่อเจ้าของที่ดินและสิ่งปลูกสร้าง/เจ้าของที่ดิน/ผู้ครอบคลองที่ดิน  นายเนติชัย  ถนนแก้ว</t>
  </si>
  <si>
    <t>นส3 5034</t>
  </si>
  <si>
    <t>โฉนด 33986</t>
  </si>
  <si>
    <t>โฉนด 33987</t>
  </si>
  <si>
    <t>ชื่อเจ้าของที่ดินและสิ่งปลูกสร้าง/เจ้าของที่ดิน/ผู้ครอบคลองที่ดิน  นางสาวเนาวรัตน์ พรหมสมบัติ</t>
  </si>
  <si>
    <t>ชื่อเจ้าของที่ดินและสิ่งปลูกสร้าง/เจ้าของที่ดิน/ผู้ครอบคลองที่ดิน  นางสาวรัฐกานต์  แขน้ำแก้ว</t>
  </si>
  <si>
    <t>ชื่อเจ้าของที่ดินและสิ่งปลูกสร้าง/เจ้าของที่ดิน/ผู้ครอบคลองที่ดิน   นางอรณี  นวลเขียว</t>
  </si>
  <si>
    <t>ชื่อเจ้าของที่ดินและสิ่งปลูกสร้าง/เจ้าของที่ดิน/ผู้ครอบคลองที่ดิน  นายธวัช  บัวดำ</t>
  </si>
  <si>
    <t>โฉนด 7091</t>
  </si>
  <si>
    <t>โฉนด 45020</t>
  </si>
  <si>
    <t>โฉนด 45021</t>
  </si>
  <si>
    <t>โฉนด 8451</t>
  </si>
  <si>
    <t>โฉนด 45022</t>
  </si>
  <si>
    <t>โฉนด 8448</t>
  </si>
  <si>
    <t>โฉนด 14345</t>
  </si>
  <si>
    <t>โฉนด 14545</t>
  </si>
  <si>
    <t>โฉนด 8484</t>
  </si>
  <si>
    <t>โฉนด 14162</t>
  </si>
  <si>
    <t>โฉนด 8282</t>
  </si>
  <si>
    <t>โฉนด 14132</t>
  </si>
  <si>
    <t>โฉนด 35071</t>
  </si>
  <si>
    <t>โฉนด 35072</t>
  </si>
  <si>
    <t>โฉนด 35076</t>
  </si>
  <si>
    <t>โฉนด 35075</t>
  </si>
  <si>
    <t>โฉนด 14068</t>
  </si>
  <si>
    <t>นส3 86</t>
  </si>
  <si>
    <t>โฉนด 9111</t>
  </si>
  <si>
    <t>โฉนด 37248</t>
  </si>
  <si>
    <t>โฉนด 37249</t>
  </si>
  <si>
    <t>โฉนด 37244</t>
  </si>
  <si>
    <t>โฉนด 33338</t>
  </si>
  <si>
    <t>โฉนด 33346</t>
  </si>
  <si>
    <t>โฉนด 8131</t>
  </si>
  <si>
    <t>โฉนด 7827</t>
  </si>
  <si>
    <t>โฉนด 14458</t>
  </si>
  <si>
    <t>โฉนด 37901</t>
  </si>
  <si>
    <t>ชื่อเจ้าของที่ดินและสิ่งปลูกสร้าง/เจ้าของที่ดิน/ผู้ครอบคลองที่ดิน  นางเสงี่ยม ทองเกียรติ</t>
  </si>
  <si>
    <t>ชื่อเจ้าของที่ดินและสิ่งปลูกสร้าง/เจ้าของที่ดิน/ผู้ครอบคลองที่ดิน  นางวรนุช (ติ้ว)  จันทร์มนต์</t>
  </si>
  <si>
    <t>โฉนด 33324</t>
  </si>
  <si>
    <t>โฉนด 33433</t>
  </si>
  <si>
    <t>โฉนด 7433</t>
  </si>
  <si>
    <t>โฉนด 33990</t>
  </si>
  <si>
    <t>โฉนด 34848</t>
  </si>
  <si>
    <t>โฉนด 11104</t>
  </si>
  <si>
    <t>นส3ก 4884</t>
  </si>
  <si>
    <t>ชื่อเจ้าของที่ดินและสิ่งปลูกสร้าง/เจ้าของที่ดิน/ผู้ครอบคลองที่ดิน  นางสุมิตตา กัณฐสุทธิ์</t>
  </si>
  <si>
    <t>ชื่อเจ้าของที่ดินและสิ่งปลูกสร้าง/เจ้าของที่ดิน/ผู้ครอบคลองที่ดิน  นายเจนกริช แก้วยวน</t>
  </si>
  <si>
    <t>นส3ก 4961</t>
  </si>
  <si>
    <t>นส3ก 2961</t>
  </si>
  <si>
    <t>ร้านอาหาร</t>
  </si>
  <si>
    <t>โฉนด 29383</t>
  </si>
  <si>
    <t>สถานีบริการน้ำมันเชื้อเพลิง</t>
  </si>
  <si>
    <t>ชื่อเจ้าของที่ดินและสิ่งปลูกสร้าง/เจ้าของที่ดิน/ผู้ครอบคลองที่ดิน  นางชุ่ม หนูเจริญ</t>
  </si>
  <si>
    <t>อาคารจอดรถ</t>
  </si>
  <si>
    <t>โฉนด 14335</t>
  </si>
  <si>
    <t>ชื่อเจ้าของที่ดินและสิ่งปลูกสร้าง/เจ้าของที่ดิน/ผู้ครอบคลองที่ดิน  นางนันทา  ชุมทอง</t>
  </si>
  <si>
    <t>โฉนด 39918</t>
  </si>
  <si>
    <t>โฉนด 39917</t>
  </si>
  <si>
    <t>โฉนด 16754</t>
  </si>
  <si>
    <t>โฉนด 33181</t>
  </si>
  <si>
    <t>โฉนด 8443</t>
  </si>
  <si>
    <t>โฉนด 42582</t>
  </si>
  <si>
    <t>โฉนด 46271</t>
  </si>
  <si>
    <t>ชื่อเจ้าของที่ดินและสิ่งปลูกสร้าง/เจ้าของที่ดิน/ผู้ครอบคลองที่ดิน  นายบุญเลิศ  จันสี</t>
  </si>
  <si>
    <t>นส3ก 1765</t>
  </si>
  <si>
    <t>ชื่อเจ้าของที่ดินและสิ่งปลูกสร้าง/เจ้าของที่ดิน/ผู้ครอบคลองที่ดิน  นางปาณิสรา รสมาลี</t>
  </si>
  <si>
    <t>อู่ซ่อมรถ</t>
  </si>
  <si>
    <t>โฉนด 11092</t>
  </si>
  <si>
    <t>ชื่อเจ้าของที่ดินและสิ่งปลูกสร้าง/เจ้าของที่ดิน/ผู้ครอบคลองที่ดิน  นายคำรณ  หนูชูชัย</t>
  </si>
  <si>
    <t>ชื่อเจ้าของที่ดินและสิ่งปลูกสร้าง/เจ้าของที่ดิน/ผู้ครอบคลองที่ดิน  นางสาวสุนิสา เสนเกื้อ</t>
  </si>
  <si>
    <t>ชื่อเจ้าของที่ดินและสิ่งปลูกสร้าง/เจ้าของที่ดิน/ผู้ครอบคลองที่ดิน  นางกัญญา  อยู่ทองอ่อน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</si>
</sst>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#,###"/>
    <numFmt numFmtId="189" formatCode="#,##0.0"/>
    <numFmt numFmtId="190" formatCode="#,##0.00;[Red]#,##0.00"/>
    <numFmt numFmtId="191" formatCode="0.00;[Red]0.00"/>
    <numFmt numFmtId="192" formatCode="#,##0_ ;\-#,##0\ "/>
    <numFmt numFmtId="193" formatCode="#,##0.00_ ;\-#,##0.00\ "/>
    <numFmt numFmtId="194" formatCode="#,##0.0000"/>
    <numFmt numFmtId="195" formatCode="_-* #,##0.00_-;\-* #,##0.00_-;_-* &quot;-&quot;_-;_-@_-"/>
    <numFmt numFmtId="196" formatCode="0;[Red]0"/>
    <numFmt numFmtId="197" formatCode="#,##0;[Red]#,##0"/>
    <numFmt numFmtId="198" formatCode="0_ ;\-0\ "/>
  </numFmts>
  <fonts count="2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2"/>
      <color theme="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12"/>
      <color indexed="8"/>
      <name val="TH SarabunPSK"/>
      <family val="2"/>
    </font>
    <font>
      <sz val="14"/>
      <color theme="1"/>
      <name val="Angsana New"/>
      <family val="1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theme="1"/>
      <name val="TH SarabunIT๙"/>
      <family val="2"/>
    </font>
    <font>
      <sz val="14"/>
      <color rgb="FF000000"/>
      <name val="TH SarabunPSK"/>
      <family val="2"/>
    </font>
    <font>
      <b/>
      <sz val="11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IT๙"/>
      <family val="2"/>
    </font>
    <font>
      <sz val="16"/>
      <color theme="1"/>
      <name val="TH SarabunPSK"/>
      <family val="2"/>
      <charset val="222"/>
    </font>
    <font>
      <b/>
      <sz val="16"/>
      <color theme="1"/>
      <name val="TH SarabunIT๙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1"/>
      <name val="TH SarabunIT๙"/>
      <family val="2"/>
    </font>
    <font>
      <sz val="16"/>
      <color theme="1"/>
      <name val="Tahoma"/>
      <family val="2"/>
      <charset val="222"/>
      <scheme val="minor"/>
    </font>
    <font>
      <sz val="14"/>
      <color rgb="FFFF0000"/>
      <name val="Tahoma"/>
      <family val="2"/>
      <charset val="22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540">
    <xf numFmtId="0" fontId="0" fillId="0" borderId="0" xfId="0"/>
    <xf numFmtId="0" fontId="3" fillId="0" borderId="13" xfId="0" applyFont="1" applyBorder="1"/>
    <xf numFmtId="0" fontId="3" fillId="0" borderId="13" xfId="0" applyFont="1" applyFill="1" applyBorder="1"/>
    <xf numFmtId="0" fontId="3" fillId="0" borderId="0" xfId="0" applyFont="1"/>
    <xf numFmtId="4" fontId="3" fillId="0" borderId="0" xfId="0" applyNumberFormat="1" applyFont="1"/>
    <xf numFmtId="0" fontId="3" fillId="0" borderId="0" xfId="0" applyFont="1" applyAlignment="1">
      <alignment horizontal="center"/>
    </xf>
    <xf numFmtId="0" fontId="8" fillId="0" borderId="0" xfId="0" applyFont="1"/>
    <xf numFmtId="0" fontId="8" fillId="0" borderId="13" xfId="0" applyFont="1" applyBorder="1"/>
    <xf numFmtId="4" fontId="8" fillId="0" borderId="0" xfId="0" applyNumberFormat="1" applyFont="1"/>
    <xf numFmtId="188" fontId="9" fillId="0" borderId="13" xfId="0" applyNumberFormat="1" applyFont="1" applyFill="1" applyBorder="1" applyAlignment="1">
      <alignment horizontal="center"/>
    </xf>
    <xf numFmtId="3" fontId="8" fillId="0" borderId="13" xfId="0" applyNumberFormat="1" applyFont="1" applyBorder="1"/>
    <xf numFmtId="4" fontId="8" fillId="0" borderId="13" xfId="0" applyNumberFormat="1" applyFont="1" applyBorder="1"/>
    <xf numFmtId="0" fontId="8" fillId="0" borderId="13" xfId="0" applyFont="1" applyBorder="1" applyAlignment="1">
      <alignment horizontal="center"/>
    </xf>
    <xf numFmtId="0" fontId="2" fillId="0" borderId="13" xfId="2" applyNumberFormat="1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" fontId="3" fillId="0" borderId="13" xfId="0" applyNumberFormat="1" applyFont="1" applyBorder="1"/>
    <xf numFmtId="3" fontId="3" fillId="0" borderId="13" xfId="0" applyNumberFormat="1" applyFont="1" applyBorder="1"/>
    <xf numFmtId="4" fontId="3" fillId="0" borderId="13" xfId="0" applyNumberFormat="1" applyFont="1" applyBorder="1"/>
    <xf numFmtId="4" fontId="6" fillId="0" borderId="13" xfId="0" applyNumberFormat="1" applyFont="1" applyBorder="1"/>
    <xf numFmtId="0" fontId="8" fillId="0" borderId="0" xfId="0" applyFont="1" applyBorder="1"/>
    <xf numFmtId="0" fontId="8" fillId="0" borderId="13" xfId="2" applyNumberFormat="1" applyFont="1" applyBorder="1" applyAlignment="1">
      <alignment horizontal="center"/>
    </xf>
    <xf numFmtId="0" fontId="6" fillId="0" borderId="0" xfId="0" applyFont="1"/>
    <xf numFmtId="3" fontId="6" fillId="0" borderId="13" xfId="0" applyNumberFormat="1" applyFont="1" applyBorder="1"/>
    <xf numFmtId="188" fontId="5" fillId="0" borderId="13" xfId="0" applyNumberFormat="1" applyFont="1" applyFill="1" applyBorder="1" applyAlignment="1">
      <alignment horizontal="center"/>
    </xf>
    <xf numFmtId="0" fontId="8" fillId="7" borderId="13" xfId="0" applyFont="1" applyFill="1" applyBorder="1"/>
    <xf numFmtId="3" fontId="8" fillId="7" borderId="13" xfId="0" applyNumberFormat="1" applyFont="1" applyFill="1" applyBorder="1"/>
    <xf numFmtId="0" fontId="3" fillId="0" borderId="9" xfId="0" applyFont="1" applyBorder="1"/>
    <xf numFmtId="3" fontId="3" fillId="0" borderId="13" xfId="2" applyNumberFormat="1" applyFont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0" xfId="0" applyFont="1" applyBorder="1"/>
    <xf numFmtId="0" fontId="8" fillId="0" borderId="0" xfId="0" applyFont="1" applyAlignment="1">
      <alignment horizontal="left"/>
    </xf>
    <xf numFmtId="0" fontId="2" fillId="0" borderId="0" xfId="1" applyFont="1" applyAlignment="1">
      <alignment horizontal="left"/>
    </xf>
    <xf numFmtId="0" fontId="8" fillId="5" borderId="4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8" fillId="5" borderId="4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43" fontId="8" fillId="0" borderId="13" xfId="3" applyFont="1" applyBorder="1" applyAlignment="1">
      <alignment horizontal="center"/>
    </xf>
    <xf numFmtId="0" fontId="2" fillId="0" borderId="0" xfId="1" applyFont="1" applyAlignment="1">
      <alignment horizontal="left"/>
    </xf>
    <xf numFmtId="0" fontId="8" fillId="5" borderId="4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8" fillId="5" borderId="4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right"/>
    </xf>
    <xf numFmtId="4" fontId="8" fillId="0" borderId="13" xfId="2" applyNumberFormat="1" applyFont="1" applyBorder="1" applyAlignment="1">
      <alignment horizontal="right"/>
    </xf>
    <xf numFmtId="43" fontId="8" fillId="0" borderId="13" xfId="3" applyFont="1" applyBorder="1" applyAlignment="1">
      <alignment horizontal="right"/>
    </xf>
    <xf numFmtId="0" fontId="3" fillId="0" borderId="13" xfId="2" applyNumberFormat="1" applyFont="1" applyBorder="1" applyAlignment="1">
      <alignment horizontal="center"/>
    </xf>
    <xf numFmtId="3" fontId="8" fillId="0" borderId="13" xfId="0" applyNumberFormat="1" applyFont="1" applyBorder="1" applyAlignment="1">
      <alignment vertical="center"/>
    </xf>
    <xf numFmtId="4" fontId="8" fillId="0" borderId="13" xfId="0" quotePrefix="1" applyNumberFormat="1" applyFont="1" applyBorder="1" applyAlignment="1">
      <alignment horizontal="right"/>
    </xf>
    <xf numFmtId="4" fontId="8" fillId="7" borderId="13" xfId="0" applyNumberFormat="1" applyFont="1" applyFill="1" applyBorder="1"/>
    <xf numFmtId="4" fontId="8" fillId="0" borderId="13" xfId="0" applyNumberFormat="1" applyFont="1" applyBorder="1" applyAlignment="1">
      <alignment horizontal="center" vertical="center"/>
    </xf>
    <xf numFmtId="0" fontId="2" fillId="0" borderId="0" xfId="1" applyFont="1" applyAlignment="1">
      <alignment horizontal="left"/>
    </xf>
    <xf numFmtId="0" fontId="13" fillId="0" borderId="0" xfId="0" applyFont="1" applyAlignment="1">
      <alignment horizontal="right"/>
    </xf>
    <xf numFmtId="0" fontId="8" fillId="7" borderId="0" xfId="0" applyFont="1" applyFill="1" applyBorder="1"/>
    <xf numFmtId="0" fontId="3" fillId="7" borderId="13" xfId="0" applyFont="1" applyFill="1" applyBorder="1"/>
    <xf numFmtId="0" fontId="8" fillId="0" borderId="9" xfId="0" applyFont="1" applyBorder="1"/>
    <xf numFmtId="0" fontId="3" fillId="0" borderId="13" xfId="0" applyFont="1" applyBorder="1" applyAlignment="1">
      <alignment horizontal="right"/>
    </xf>
    <xf numFmtId="188" fontId="5" fillId="0" borderId="13" xfId="0" applyNumberFormat="1" applyFont="1" applyFill="1" applyBorder="1" applyAlignment="1">
      <alignment horizontal="right"/>
    </xf>
    <xf numFmtId="0" fontId="3" fillId="0" borderId="13" xfId="0" applyFont="1" applyBorder="1" applyAlignment="1">
      <alignment horizontal="center" vertical="center"/>
    </xf>
    <xf numFmtId="0" fontId="2" fillId="0" borderId="0" xfId="1" applyFont="1" applyAlignment="1">
      <alignment horizontal="left"/>
    </xf>
    <xf numFmtId="0" fontId="8" fillId="5" borderId="4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4" fontId="2" fillId="0" borderId="13" xfId="0" applyNumberFormat="1" applyFont="1" applyBorder="1"/>
    <xf numFmtId="0" fontId="3" fillId="0" borderId="0" xfId="0" applyFont="1" applyBorder="1" applyAlignment="1">
      <alignment horizontal="right"/>
    </xf>
    <xf numFmtId="0" fontId="3" fillId="0" borderId="13" xfId="0" applyFont="1" applyBorder="1" applyAlignment="1">
      <alignment horizontal="left"/>
    </xf>
    <xf numFmtId="0" fontId="8" fillId="0" borderId="0" xfId="2" applyNumberFormat="1" applyFont="1" applyBorder="1" applyAlignment="1">
      <alignment horizontal="center"/>
    </xf>
    <xf numFmtId="188" fontId="9" fillId="0" borderId="0" xfId="0" applyNumberFormat="1" applyFont="1" applyFill="1" applyBorder="1" applyAlignment="1">
      <alignment horizontal="center"/>
    </xf>
    <xf numFmtId="43" fontId="3" fillId="0" borderId="13" xfId="3" applyFont="1" applyBorder="1" applyAlignment="1">
      <alignment horizontal="center"/>
    </xf>
    <xf numFmtId="3" fontId="3" fillId="7" borderId="13" xfId="0" applyNumberFormat="1" applyFont="1" applyFill="1" applyBorder="1"/>
    <xf numFmtId="4" fontId="3" fillId="0" borderId="13" xfId="0" applyNumberFormat="1" applyFont="1" applyBorder="1" applyAlignment="1">
      <alignment horizontal="center" vertical="center"/>
    </xf>
    <xf numFmtId="4" fontId="3" fillId="0" borderId="13" xfId="0" quotePrefix="1" applyNumberFormat="1" applyFont="1" applyBorder="1" applyAlignment="1">
      <alignment horizontal="right"/>
    </xf>
    <xf numFmtId="4" fontId="3" fillId="0" borderId="13" xfId="2" applyNumberFormat="1" applyFont="1" applyBorder="1" applyAlignment="1">
      <alignment horizontal="right"/>
    </xf>
    <xf numFmtId="3" fontId="3" fillId="0" borderId="13" xfId="0" applyNumberFormat="1" applyFont="1" applyBorder="1" applyAlignment="1">
      <alignment vertical="center"/>
    </xf>
    <xf numFmtId="3" fontId="3" fillId="0" borderId="13" xfId="0" quotePrefix="1" applyNumberFormat="1" applyFont="1" applyBorder="1" applyAlignment="1">
      <alignment horizontal="right"/>
    </xf>
    <xf numFmtId="0" fontId="3" fillId="7" borderId="13" xfId="2" applyNumberFormat="1" applyFont="1" applyFill="1" applyBorder="1" applyAlignment="1">
      <alignment horizontal="center"/>
    </xf>
    <xf numFmtId="188" fontId="5" fillId="7" borderId="13" xfId="0" applyNumberFormat="1" applyFont="1" applyFill="1" applyBorder="1" applyAlignment="1">
      <alignment horizontal="center"/>
    </xf>
    <xf numFmtId="4" fontId="3" fillId="0" borderId="13" xfId="0" applyNumberFormat="1" applyFont="1" applyBorder="1" applyAlignment="1">
      <alignment vertical="center"/>
    </xf>
    <xf numFmtId="0" fontId="14" fillId="0" borderId="0" xfId="0" applyFont="1"/>
    <xf numFmtId="4" fontId="3" fillId="7" borderId="13" xfId="0" applyNumberFormat="1" applyFont="1" applyFill="1" applyBorder="1"/>
    <xf numFmtId="3" fontId="8" fillId="0" borderId="0" xfId="0" applyNumberFormat="1" applyFont="1" applyBorder="1"/>
    <xf numFmtId="4" fontId="8" fillId="0" borderId="0" xfId="0" applyNumberFormat="1" applyFont="1" applyBorder="1"/>
    <xf numFmtId="0" fontId="3" fillId="0" borderId="13" xfId="0" applyFont="1" applyBorder="1" applyAlignment="1">
      <alignment vertical="center"/>
    </xf>
    <xf numFmtId="187" fontId="3" fillId="0" borderId="13" xfId="2" applyNumberFormat="1" applyFont="1" applyBorder="1" applyAlignment="1">
      <alignment horizontal="center" vertical="center"/>
    </xf>
    <xf numFmtId="188" fontId="5" fillId="0" borderId="13" xfId="0" applyNumberFormat="1" applyFont="1" applyFill="1" applyBorder="1" applyAlignment="1">
      <alignment vertical="center"/>
    </xf>
    <xf numFmtId="4" fontId="3" fillId="0" borderId="13" xfId="2" applyNumberFormat="1" applyFont="1" applyBorder="1" applyAlignment="1">
      <alignment horizontal="center"/>
    </xf>
    <xf numFmtId="43" fontId="3" fillId="0" borderId="13" xfId="3" applyFont="1" applyBorder="1"/>
    <xf numFmtId="3" fontId="2" fillId="0" borderId="13" xfId="0" applyNumberFormat="1" applyFont="1" applyBorder="1"/>
    <xf numFmtId="4" fontId="3" fillId="0" borderId="4" xfId="0" applyNumberFormat="1" applyFont="1" applyBorder="1"/>
    <xf numFmtId="190" fontId="3" fillId="0" borderId="13" xfId="0" quotePrefix="1" applyNumberFormat="1" applyFont="1" applyBorder="1" applyAlignment="1">
      <alignment horizontal="right"/>
    </xf>
    <xf numFmtId="2" fontId="8" fillId="0" borderId="13" xfId="0" applyNumberFormat="1" applyFont="1" applyBorder="1"/>
    <xf numFmtId="43" fontId="3" fillId="0" borderId="13" xfId="0" quotePrefix="1" applyNumberFormat="1" applyFont="1" applyBorder="1" applyAlignment="1">
      <alignment horizontal="right"/>
    </xf>
    <xf numFmtId="0" fontId="3" fillId="0" borderId="13" xfId="0" applyFont="1" applyBorder="1" applyAlignment="1"/>
    <xf numFmtId="0" fontId="3" fillId="0" borderId="13" xfId="0" applyFont="1" applyBorder="1" applyAlignment="1">
      <alignment horizontal="left" vertical="top"/>
    </xf>
    <xf numFmtId="0" fontId="3" fillId="7" borderId="13" xfId="0" applyFont="1" applyFill="1" applyBorder="1" applyAlignment="1">
      <alignment horizontal="center"/>
    </xf>
    <xf numFmtId="0" fontId="6" fillId="0" borderId="13" xfId="0" applyFont="1" applyBorder="1"/>
    <xf numFmtId="43" fontId="3" fillId="0" borderId="13" xfId="3" applyFont="1" applyBorder="1" applyAlignment="1">
      <alignment horizontal="right"/>
    </xf>
    <xf numFmtId="3" fontId="3" fillId="0" borderId="13" xfId="0" applyNumberFormat="1" applyFont="1" applyBorder="1" applyAlignment="1">
      <alignment horizontal="center" vertical="center"/>
    </xf>
    <xf numFmtId="3" fontId="3" fillId="0" borderId="13" xfId="0" applyNumberFormat="1" applyFont="1" applyFill="1" applyBorder="1"/>
    <xf numFmtId="190" fontId="8" fillId="0" borderId="13" xfId="0" applyNumberFormat="1" applyFont="1" applyBorder="1" applyAlignment="1">
      <alignment vertical="center"/>
    </xf>
    <xf numFmtId="190" fontId="8" fillId="0" borderId="13" xfId="0" applyNumberFormat="1" applyFont="1" applyBorder="1"/>
    <xf numFmtId="191" fontId="8" fillId="0" borderId="13" xfId="0" applyNumberFormat="1" applyFont="1" applyBorder="1"/>
    <xf numFmtId="0" fontId="8" fillId="5" borderId="4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191" fontId="8" fillId="0" borderId="13" xfId="0" quotePrefix="1" applyNumberFormat="1" applyFont="1" applyBorder="1" applyAlignment="1">
      <alignment horizontal="right"/>
    </xf>
    <xf numFmtId="191" fontId="8" fillId="0" borderId="0" xfId="0" applyNumberFormat="1" applyFont="1"/>
    <xf numFmtId="191" fontId="6" fillId="0" borderId="13" xfId="0" applyNumberFormat="1" applyFont="1" applyBorder="1"/>
    <xf numFmtId="43" fontId="8" fillId="0" borderId="13" xfId="3" applyFont="1" applyBorder="1"/>
    <xf numFmtId="43" fontId="8" fillId="7" borderId="13" xfId="3" applyFont="1" applyFill="1" applyBorder="1"/>
    <xf numFmtId="43" fontId="8" fillId="0" borderId="13" xfId="3" applyFont="1" applyBorder="1" applyAlignment="1">
      <alignment horizontal="center" vertical="center"/>
    </xf>
    <xf numFmtId="43" fontId="6" fillId="0" borderId="13" xfId="3" applyFont="1" applyBorder="1"/>
    <xf numFmtId="4" fontId="8" fillId="0" borderId="7" xfId="0" applyNumberFormat="1" applyFont="1" applyBorder="1"/>
    <xf numFmtId="4" fontId="8" fillId="0" borderId="13" xfId="0" applyNumberFormat="1" applyFont="1" applyBorder="1" applyAlignment="1">
      <alignment horizontal="right" vertical="center"/>
    </xf>
    <xf numFmtId="0" fontId="6" fillId="0" borderId="0" xfId="1" applyFont="1" applyAlignment="1">
      <alignment horizontal="left"/>
    </xf>
    <xf numFmtId="2" fontId="8" fillId="0" borderId="0" xfId="0" applyNumberFormat="1" applyFont="1"/>
    <xf numFmtId="0" fontId="8" fillId="0" borderId="6" xfId="0" applyFont="1" applyBorder="1"/>
    <xf numFmtId="4" fontId="6" fillId="0" borderId="13" xfId="0" quotePrefix="1" applyNumberFormat="1" applyFont="1" applyBorder="1" applyAlignment="1">
      <alignment horizontal="right"/>
    </xf>
    <xf numFmtId="4" fontId="8" fillId="0" borderId="13" xfId="0" applyNumberFormat="1" applyFont="1" applyBorder="1" applyAlignment="1">
      <alignment horizontal="right"/>
    </xf>
    <xf numFmtId="43" fontId="8" fillId="0" borderId="0" xfId="3" applyFont="1" applyBorder="1" applyAlignment="1">
      <alignment horizontal="center"/>
    </xf>
    <xf numFmtId="4" fontId="8" fillId="7" borderId="0" xfId="0" applyNumberFormat="1" applyFont="1" applyFill="1" applyBorder="1"/>
    <xf numFmtId="3" fontId="8" fillId="7" borderId="0" xfId="0" applyNumberFormat="1" applyFont="1" applyFill="1" applyBorder="1"/>
    <xf numFmtId="3" fontId="8" fillId="0" borderId="0" xfId="0" applyNumberFormat="1" applyFont="1" applyBorder="1" applyAlignment="1">
      <alignment horizontal="center" vertical="center"/>
    </xf>
    <xf numFmtId="4" fontId="8" fillId="0" borderId="0" xfId="0" quotePrefix="1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Border="1" applyAlignment="1">
      <alignment horizontal="right"/>
    </xf>
    <xf numFmtId="4" fontId="8" fillId="0" borderId="0" xfId="0" applyNumberFormat="1" applyFont="1" applyBorder="1" applyAlignment="1">
      <alignment horizontal="right" vertical="center"/>
    </xf>
    <xf numFmtId="4" fontId="6" fillId="0" borderId="13" xfId="0" applyNumberFormat="1" applyFont="1" applyBorder="1" applyAlignment="1">
      <alignment horizontal="right"/>
    </xf>
    <xf numFmtId="0" fontId="8" fillId="5" borderId="4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3" fillId="5" borderId="4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2" fontId="3" fillId="0" borderId="13" xfId="0" applyNumberFormat="1" applyFont="1" applyBorder="1"/>
    <xf numFmtId="3" fontId="2" fillId="0" borderId="2" xfId="0" applyNumberFormat="1" applyFont="1" applyBorder="1"/>
    <xf numFmtId="4" fontId="2" fillId="0" borderId="2" xfId="0" applyNumberFormat="1" applyFont="1" applyBorder="1"/>
    <xf numFmtId="0" fontId="10" fillId="0" borderId="13" xfId="0" applyFont="1" applyBorder="1" applyAlignment="1">
      <alignment horizontal="center"/>
    </xf>
    <xf numFmtId="0" fontId="3" fillId="0" borderId="7" xfId="0" applyFont="1" applyBorder="1"/>
    <xf numFmtId="0" fontId="2" fillId="0" borderId="13" xfId="0" applyFont="1" applyBorder="1"/>
    <xf numFmtId="0" fontId="3" fillId="7" borderId="0" xfId="0" applyFont="1" applyFill="1" applyBorder="1"/>
    <xf numFmtId="4" fontId="3" fillId="0" borderId="2" xfId="0" applyNumberFormat="1" applyFont="1" applyBorder="1"/>
    <xf numFmtId="43" fontId="2" fillId="0" borderId="13" xfId="3" applyFont="1" applyBorder="1"/>
    <xf numFmtId="0" fontId="3" fillId="0" borderId="0" xfId="0" applyFont="1" applyBorder="1" applyAlignment="1">
      <alignment horizontal="center"/>
    </xf>
    <xf numFmtId="0" fontId="3" fillId="0" borderId="0" xfId="2" applyNumberFormat="1" applyFont="1" applyBorder="1" applyAlignment="1">
      <alignment horizontal="center"/>
    </xf>
    <xf numFmtId="187" fontId="3" fillId="0" borderId="0" xfId="2" applyNumberFormat="1" applyFont="1" applyBorder="1" applyAlignment="1">
      <alignment horizontal="center" vertical="center"/>
    </xf>
    <xf numFmtId="4" fontId="3" fillId="0" borderId="0" xfId="2" applyNumberFormat="1" applyFont="1" applyBorder="1" applyAlignment="1">
      <alignment horizontal="right"/>
    </xf>
    <xf numFmtId="3" fontId="3" fillId="0" borderId="0" xfId="0" applyNumberFormat="1" applyFont="1" applyBorder="1"/>
    <xf numFmtId="4" fontId="3" fillId="0" borderId="0" xfId="0" applyNumberFormat="1" applyFont="1" applyBorder="1"/>
    <xf numFmtId="3" fontId="3" fillId="0" borderId="0" xfId="0" applyNumberFormat="1" applyFont="1" applyBorder="1" applyAlignment="1">
      <alignment vertical="center"/>
    </xf>
    <xf numFmtId="0" fontId="3" fillId="0" borderId="10" xfId="0" applyFont="1" applyBorder="1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4" xfId="2" applyNumberFormat="1" applyFont="1" applyBorder="1" applyAlignment="1">
      <alignment horizontal="center"/>
    </xf>
    <xf numFmtId="188" fontId="5" fillId="0" borderId="4" xfId="0" applyNumberFormat="1" applyFont="1" applyFill="1" applyBorder="1" applyAlignment="1">
      <alignment horizontal="center"/>
    </xf>
    <xf numFmtId="43" fontId="3" fillId="0" borderId="4" xfId="3" applyFont="1" applyBorder="1" applyAlignment="1">
      <alignment horizontal="center"/>
    </xf>
    <xf numFmtId="0" fontId="3" fillId="7" borderId="4" xfId="0" applyFont="1" applyFill="1" applyBorder="1"/>
    <xf numFmtId="3" fontId="3" fillId="0" borderId="4" xfId="0" applyNumberFormat="1" applyFont="1" applyBorder="1"/>
    <xf numFmtId="4" fontId="3" fillId="0" borderId="4" xfId="0" quotePrefix="1" applyNumberFormat="1" applyFont="1" applyBorder="1" applyAlignment="1">
      <alignment horizontal="right"/>
    </xf>
    <xf numFmtId="190" fontId="3" fillId="0" borderId="13" xfId="0" applyNumberFormat="1" applyFont="1" applyBorder="1"/>
    <xf numFmtId="190" fontId="3" fillId="7" borderId="13" xfId="0" applyNumberFormat="1" applyFont="1" applyFill="1" applyBorder="1"/>
    <xf numFmtId="190" fontId="3" fillId="0" borderId="13" xfId="0" applyNumberFormat="1" applyFont="1" applyBorder="1" applyAlignment="1">
      <alignment horizontal="right" vertical="center"/>
    </xf>
    <xf numFmtId="191" fontId="3" fillId="0" borderId="13" xfId="0" applyNumberFormat="1" applyFont="1" applyBorder="1"/>
    <xf numFmtId="190" fontId="2" fillId="0" borderId="13" xfId="0" applyNumberFormat="1" applyFont="1" applyBorder="1"/>
    <xf numFmtId="0" fontId="2" fillId="0" borderId="0" xfId="1" applyFont="1" applyAlignment="1">
      <alignment horizontal="left"/>
    </xf>
    <xf numFmtId="0" fontId="3" fillId="5" borderId="4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189" fontId="3" fillId="0" borderId="13" xfId="0" applyNumberFormat="1" applyFont="1" applyBorder="1"/>
    <xf numFmtId="0" fontId="2" fillId="0" borderId="0" xfId="2" applyNumberFormat="1" applyFont="1" applyBorder="1" applyAlignment="1">
      <alignment horizontal="center"/>
    </xf>
    <xf numFmtId="188" fontId="5" fillId="0" borderId="0" xfId="0" applyNumberFormat="1" applyFont="1" applyFill="1" applyBorder="1" applyAlignment="1">
      <alignment horizontal="center"/>
    </xf>
    <xf numFmtId="4" fontId="3" fillId="0" borderId="0" xfId="2" applyNumberFormat="1" applyFont="1" applyBorder="1" applyAlignment="1">
      <alignment horizontal="center"/>
    </xf>
    <xf numFmtId="3" fontId="2" fillId="0" borderId="13" xfId="0" quotePrefix="1" applyNumberFormat="1" applyFont="1" applyBorder="1" applyAlignment="1">
      <alignment horizontal="right"/>
    </xf>
    <xf numFmtId="4" fontId="3" fillId="0" borderId="7" xfId="0" applyNumberFormat="1" applyFont="1" applyBorder="1" applyAlignment="1">
      <alignment vertical="center"/>
    </xf>
    <xf numFmtId="0" fontId="4" fillId="0" borderId="13" xfId="0" applyFont="1" applyBorder="1"/>
    <xf numFmtId="3" fontId="4" fillId="0" borderId="13" xfId="0" applyNumberFormat="1" applyFont="1" applyBorder="1"/>
    <xf numFmtId="4" fontId="4" fillId="0" borderId="13" xfId="0" applyNumberFormat="1" applyFont="1" applyBorder="1"/>
    <xf numFmtId="43" fontId="4" fillId="0" borderId="13" xfId="0" quotePrefix="1" applyNumberFormat="1" applyFont="1" applyBorder="1" applyAlignment="1">
      <alignment horizontal="right"/>
    </xf>
    <xf numFmtId="0" fontId="8" fillId="5" borderId="4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87" fontId="8" fillId="7" borderId="13" xfId="3" applyNumberFormat="1" applyFont="1" applyFill="1" applyBorder="1"/>
    <xf numFmtId="0" fontId="2" fillId="0" borderId="0" xfId="1" applyFont="1" applyAlignment="1">
      <alignment horizontal="left"/>
    </xf>
    <xf numFmtId="0" fontId="3" fillId="5" borderId="4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2" fillId="0" borderId="0" xfId="1" applyFont="1" applyAlignment="1">
      <alignment horizontal="left"/>
    </xf>
    <xf numFmtId="0" fontId="3" fillId="5" borderId="4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1" fontId="3" fillId="0" borderId="13" xfId="2" applyNumberFormat="1" applyFont="1" applyBorder="1" applyAlignment="1">
      <alignment horizontal="center"/>
    </xf>
    <xf numFmtId="0" fontId="2" fillId="0" borderId="0" xfId="1" applyFont="1" applyAlignment="1">
      <alignment horizontal="left"/>
    </xf>
    <xf numFmtId="0" fontId="3" fillId="5" borderId="4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3" fontId="3" fillId="7" borderId="13" xfId="0" applyNumberFormat="1" applyFont="1" applyFill="1" applyBorder="1" applyAlignment="1"/>
    <xf numFmtId="0" fontId="2" fillId="0" borderId="0" xfId="1" applyFont="1" applyAlignment="1"/>
    <xf numFmtId="41" fontId="3" fillId="0" borderId="13" xfId="3" applyNumberFormat="1" applyFont="1" applyBorder="1"/>
    <xf numFmtId="0" fontId="2" fillId="0" borderId="0" xfId="1" applyFont="1" applyAlignment="1">
      <alignment horizontal="left"/>
    </xf>
    <xf numFmtId="0" fontId="3" fillId="5" borderId="4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right"/>
    </xf>
    <xf numFmtId="0" fontId="17" fillId="0" borderId="0" xfId="0" applyFont="1"/>
    <xf numFmtId="0" fontId="13" fillId="0" borderId="0" xfId="1" applyFont="1" applyAlignment="1">
      <alignment horizontal="left"/>
    </xf>
    <xf numFmtId="0" fontId="3" fillId="5" borderId="4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3" fillId="5" borderId="4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3" fillId="5" borderId="4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horizontal="right"/>
    </xf>
    <xf numFmtId="0" fontId="3" fillId="0" borderId="9" xfId="2" applyNumberFormat="1" applyFont="1" applyBorder="1" applyAlignment="1">
      <alignment horizontal="center"/>
    </xf>
    <xf numFmtId="0" fontId="3" fillId="0" borderId="13" xfId="0" applyFont="1" applyFill="1" applyBorder="1" applyAlignment="1">
      <alignment horizontal="right"/>
    </xf>
    <xf numFmtId="0" fontId="3" fillId="0" borderId="13" xfId="0" applyFont="1" applyFill="1" applyBorder="1" applyAlignment="1">
      <alignment horizontal="left"/>
    </xf>
    <xf numFmtId="0" fontId="3" fillId="0" borderId="2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right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top" wrapText="1"/>
    </xf>
    <xf numFmtId="4" fontId="3" fillId="0" borderId="2" xfId="1" applyNumberFormat="1" applyFont="1" applyFill="1" applyBorder="1" applyAlignment="1">
      <alignment horizontal="right" vertical="center" wrapText="1"/>
    </xf>
    <xf numFmtId="4" fontId="4" fillId="0" borderId="2" xfId="1" applyNumberFormat="1" applyFont="1" applyFill="1" applyBorder="1" applyAlignment="1">
      <alignment horizontal="right" vertical="center" wrapText="1"/>
    </xf>
    <xf numFmtId="0" fontId="3" fillId="5" borderId="4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3" fillId="5" borderId="4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3" fillId="5" borderId="4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3" fillId="5" borderId="4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4" fontId="2" fillId="0" borderId="0" xfId="0" applyNumberFormat="1" applyFont="1" applyBorder="1"/>
    <xf numFmtId="4" fontId="3" fillId="0" borderId="13" xfId="0" applyNumberFormat="1" applyFont="1" applyBorder="1" applyAlignment="1">
      <alignment horizontal="right" vertical="center"/>
    </xf>
    <xf numFmtId="4" fontId="3" fillId="0" borderId="7" xfId="0" quotePrefix="1" applyNumberFormat="1" applyFont="1" applyBorder="1" applyAlignment="1">
      <alignment horizontal="right"/>
    </xf>
    <xf numFmtId="0" fontId="3" fillId="7" borderId="13" xfId="0" applyFont="1" applyFill="1" applyBorder="1" applyAlignment="1">
      <alignment horizontal="left"/>
    </xf>
    <xf numFmtId="4" fontId="3" fillId="7" borderId="13" xfId="0" applyNumberFormat="1" applyFont="1" applyFill="1" applyBorder="1" applyAlignment="1"/>
    <xf numFmtId="4" fontId="3" fillId="0" borderId="7" xfId="0" applyNumberFormat="1" applyFont="1" applyBorder="1" applyAlignment="1">
      <alignment horizontal="right" vertical="center"/>
    </xf>
    <xf numFmtId="0" fontId="3" fillId="0" borderId="15" xfId="0" applyFont="1" applyBorder="1"/>
    <xf numFmtId="0" fontId="2" fillId="0" borderId="0" xfId="1" applyFont="1" applyAlignment="1">
      <alignment horizontal="left"/>
    </xf>
    <xf numFmtId="0" fontId="3" fillId="5" borderId="4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0" fontId="2" fillId="0" borderId="0" xfId="1" applyFont="1" applyAlignment="1">
      <alignment horizontal="left"/>
    </xf>
    <xf numFmtId="0" fontId="3" fillId="5" borderId="4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192" fontId="3" fillId="0" borderId="13" xfId="3" applyNumberFormat="1" applyFont="1" applyBorder="1"/>
    <xf numFmtId="1" fontId="3" fillId="0" borderId="13" xfId="3" applyNumberFormat="1" applyFont="1" applyBorder="1"/>
    <xf numFmtId="192" fontId="3" fillId="0" borderId="13" xfId="0" quotePrefix="1" applyNumberFormat="1" applyFont="1" applyBorder="1" applyAlignment="1">
      <alignment horizontal="right"/>
    </xf>
    <xf numFmtId="3" fontId="2" fillId="0" borderId="13" xfId="0" quotePrefix="1" applyNumberFormat="1" applyFont="1" applyBorder="1"/>
    <xf numFmtId="43" fontId="3" fillId="0" borderId="13" xfId="3" applyFont="1" applyBorder="1" applyAlignment="1">
      <alignment vertical="center"/>
    </xf>
    <xf numFmtId="193" fontId="3" fillId="0" borderId="13" xfId="3" applyNumberFormat="1" applyFont="1" applyBorder="1" applyAlignment="1">
      <alignment vertical="center"/>
    </xf>
    <xf numFmtId="0" fontId="2" fillId="0" borderId="0" xfId="1" applyFont="1" applyAlignment="1">
      <alignment horizontal="left"/>
    </xf>
    <xf numFmtId="0" fontId="3" fillId="5" borderId="4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4" fontId="4" fillId="0" borderId="13" xfId="0" applyNumberFormat="1" applyFont="1" applyBorder="1" applyAlignment="1">
      <alignment horizontal="right" vertical="center"/>
    </xf>
    <xf numFmtId="2" fontId="4" fillId="0" borderId="13" xfId="0" applyNumberFormat="1" applyFont="1" applyBorder="1"/>
    <xf numFmtId="2" fontId="3" fillId="7" borderId="13" xfId="0" applyNumberFormat="1" applyFont="1" applyFill="1" applyBorder="1"/>
    <xf numFmtId="3" fontId="3" fillId="0" borderId="7" xfId="0" applyNumberFormat="1" applyFont="1" applyBorder="1" applyAlignment="1">
      <alignment horizontal="right" vertical="center"/>
    </xf>
    <xf numFmtId="43" fontId="3" fillId="0" borderId="4" xfId="3" applyFont="1" applyBorder="1" applyAlignment="1">
      <alignment horizontal="right"/>
    </xf>
    <xf numFmtId="4" fontId="3" fillId="7" borderId="4" xfId="0" applyNumberFormat="1" applyFont="1" applyFill="1" applyBorder="1"/>
    <xf numFmtId="4" fontId="3" fillId="0" borderId="4" xfId="0" applyNumberFormat="1" applyFont="1" applyBorder="1" applyAlignment="1">
      <alignment horizontal="center" vertical="center"/>
    </xf>
    <xf numFmtId="4" fontId="3" fillId="0" borderId="13" xfId="0" applyNumberFormat="1" applyFont="1" applyFill="1" applyBorder="1"/>
    <xf numFmtId="190" fontId="3" fillId="0" borderId="13" xfId="0" applyNumberFormat="1" applyFont="1" applyBorder="1" applyAlignment="1">
      <alignment vertical="center"/>
    </xf>
    <xf numFmtId="0" fontId="2" fillId="0" borderId="2" xfId="0" applyFont="1" applyBorder="1"/>
    <xf numFmtId="4" fontId="3" fillId="0" borderId="4" xfId="0" applyNumberFormat="1" applyFont="1" applyBorder="1" applyAlignment="1">
      <alignment horizontal="right" vertical="center"/>
    </xf>
    <xf numFmtId="191" fontId="8" fillId="0" borderId="13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2" fillId="0" borderId="0" xfId="1" applyFont="1" applyAlignment="1">
      <alignment horizontal="right"/>
    </xf>
    <xf numFmtId="4" fontId="3" fillId="0" borderId="7" xfId="0" applyNumberFormat="1" applyFont="1" applyBorder="1" applyAlignment="1">
      <alignment horizontal="right"/>
    </xf>
    <xf numFmtId="194" fontId="3" fillId="7" borderId="13" xfId="0" applyNumberFormat="1" applyFont="1" applyFill="1" applyBorder="1"/>
    <xf numFmtId="187" fontId="3" fillId="7" borderId="13" xfId="3" applyNumberFormat="1" applyFont="1" applyFill="1" applyBorder="1"/>
    <xf numFmtId="43" fontId="3" fillId="7" borderId="13" xfId="3" applyFont="1" applyFill="1" applyBorder="1"/>
    <xf numFmtId="43" fontId="3" fillId="0" borderId="13" xfId="3" quotePrefix="1" applyFont="1" applyBorder="1" applyAlignment="1">
      <alignment horizontal="right"/>
    </xf>
    <xf numFmtId="191" fontId="3" fillId="0" borderId="7" xfId="0" applyNumberFormat="1" applyFont="1" applyBorder="1"/>
    <xf numFmtId="191" fontId="3" fillId="0" borderId="0" xfId="0" applyNumberFormat="1" applyFont="1"/>
    <xf numFmtId="191" fontId="2" fillId="0" borderId="13" xfId="0" applyNumberFormat="1" applyFont="1" applyBorder="1"/>
    <xf numFmtId="43" fontId="3" fillId="0" borderId="7" xfId="3" applyFont="1" applyBorder="1" applyAlignment="1">
      <alignment vertical="center"/>
    </xf>
    <xf numFmtId="43" fontId="3" fillId="0" borderId="13" xfId="3" applyFont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190" fontId="3" fillId="0" borderId="13" xfId="0" applyNumberFormat="1" applyFont="1" applyBorder="1" applyAlignment="1">
      <alignment horizontal="center" vertical="center"/>
    </xf>
    <xf numFmtId="191" fontId="3" fillId="7" borderId="13" xfId="0" applyNumberFormat="1" applyFont="1" applyFill="1" applyBorder="1"/>
    <xf numFmtId="43" fontId="3" fillId="7" borderId="13" xfId="3" applyFont="1" applyFill="1" applyBorder="1" applyAlignment="1">
      <alignment horizontal="right"/>
    </xf>
    <xf numFmtId="2" fontId="3" fillId="0" borderId="13" xfId="0" applyNumberFormat="1" applyFont="1" applyBorder="1" applyAlignment="1">
      <alignment horizontal="right" vertical="center"/>
    </xf>
    <xf numFmtId="2" fontId="3" fillId="0" borderId="13" xfId="0" quotePrefix="1" applyNumberFormat="1" applyFont="1" applyBorder="1" applyAlignment="1">
      <alignment horizontal="right"/>
    </xf>
    <xf numFmtId="2" fontId="3" fillId="0" borderId="0" xfId="0" applyNumberFormat="1" applyFont="1" applyAlignment="1">
      <alignment horizontal="right"/>
    </xf>
    <xf numFmtId="2" fontId="2" fillId="0" borderId="13" xfId="0" applyNumberFormat="1" applyFont="1" applyBorder="1"/>
    <xf numFmtId="43" fontId="2" fillId="0" borderId="2" xfId="3" applyFont="1" applyBorder="1"/>
    <xf numFmtId="2" fontId="3" fillId="0" borderId="13" xfId="0" applyNumberFormat="1" applyFont="1" applyBorder="1" applyAlignment="1">
      <alignment vertical="center"/>
    </xf>
    <xf numFmtId="2" fontId="3" fillId="0" borderId="7" xfId="0" applyNumberFormat="1" applyFont="1" applyBorder="1" applyAlignment="1">
      <alignment vertical="center"/>
    </xf>
    <xf numFmtId="2" fontId="3" fillId="0" borderId="0" xfId="0" applyNumberFormat="1" applyFont="1"/>
    <xf numFmtId="4" fontId="3" fillId="0" borderId="0" xfId="0" applyNumberFormat="1" applyFont="1" applyBorder="1" applyAlignment="1">
      <alignment vertical="center"/>
    </xf>
    <xf numFmtId="0" fontId="3" fillId="0" borderId="5" xfId="0" applyFont="1" applyBorder="1"/>
    <xf numFmtId="4" fontId="3" fillId="0" borderId="9" xfId="0" applyNumberFormat="1" applyFont="1" applyBorder="1"/>
    <xf numFmtId="0" fontId="3" fillId="0" borderId="6" xfId="0" applyFont="1" applyBorder="1"/>
    <xf numFmtId="4" fontId="2" fillId="0" borderId="13" xfId="0" quotePrefix="1" applyNumberFormat="1" applyFont="1" applyBorder="1" applyAlignment="1">
      <alignment horizontal="right"/>
    </xf>
    <xf numFmtId="191" fontId="3" fillId="0" borderId="7" xfId="0" applyNumberFormat="1" applyFont="1" applyBorder="1" applyAlignment="1">
      <alignment horizontal="right" vertical="center"/>
    </xf>
    <xf numFmtId="191" fontId="3" fillId="0" borderId="13" xfId="0" quotePrefix="1" applyNumberFormat="1" applyFont="1" applyBorder="1" applyAlignment="1">
      <alignment horizontal="right"/>
    </xf>
    <xf numFmtId="191" fontId="2" fillId="0" borderId="2" xfId="0" applyNumberFormat="1" applyFont="1" applyBorder="1"/>
    <xf numFmtId="4" fontId="18" fillId="0" borderId="13" xfId="0" applyNumberFormat="1" applyFont="1" applyBorder="1" applyAlignment="1">
      <alignment vertical="center"/>
    </xf>
    <xf numFmtId="0" fontId="3" fillId="7" borderId="9" xfId="0" applyFont="1" applyFill="1" applyBorder="1"/>
    <xf numFmtId="4" fontId="14" fillId="0" borderId="0" xfId="0" applyNumberFormat="1" applyFont="1"/>
    <xf numFmtId="195" fontId="3" fillId="0" borderId="13" xfId="3" applyNumberFormat="1" applyFont="1" applyBorder="1"/>
    <xf numFmtId="43" fontId="8" fillId="0" borderId="0" xfId="3" applyFont="1"/>
    <xf numFmtId="4" fontId="3" fillId="0" borderId="7" xfId="0" applyNumberFormat="1" applyFont="1" applyBorder="1" applyAlignment="1">
      <alignment horizontal="center" vertical="center"/>
    </xf>
    <xf numFmtId="4" fontId="3" fillId="0" borderId="7" xfId="0" applyNumberFormat="1" applyFont="1" applyBorder="1"/>
    <xf numFmtId="196" fontId="3" fillId="0" borderId="13" xfId="0" applyNumberFormat="1" applyFont="1" applyBorder="1"/>
    <xf numFmtId="190" fontId="3" fillId="0" borderId="7" xfId="0" applyNumberFormat="1" applyFont="1" applyBorder="1" applyAlignment="1">
      <alignment vertical="center"/>
    </xf>
    <xf numFmtId="4" fontId="3" fillId="0" borderId="9" xfId="0" quotePrefix="1" applyNumberFormat="1" applyFont="1" applyBorder="1" applyAlignment="1">
      <alignment horizontal="right"/>
    </xf>
    <xf numFmtId="43" fontId="3" fillId="0" borderId="7" xfId="3" applyFont="1" applyBorder="1" applyAlignment="1">
      <alignment horizontal="right" vertical="center"/>
    </xf>
    <xf numFmtId="197" fontId="3" fillId="0" borderId="13" xfId="0" applyNumberFormat="1" applyFont="1" applyBorder="1"/>
    <xf numFmtId="0" fontId="2" fillId="0" borderId="0" xfId="1" applyFont="1" applyAlignment="1">
      <alignment horizontal="left"/>
    </xf>
    <xf numFmtId="0" fontId="3" fillId="5" borderId="4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43" fontId="3" fillId="7" borderId="13" xfId="0" applyNumberFormat="1" applyFont="1" applyFill="1" applyBorder="1"/>
    <xf numFmtId="3" fontId="3" fillId="0" borderId="13" xfId="0" applyNumberFormat="1" applyFont="1" applyBorder="1" applyAlignment="1">
      <alignment horizontal="right" vertical="center"/>
    </xf>
    <xf numFmtId="0" fontId="2" fillId="0" borderId="0" xfId="1" applyFont="1" applyAlignment="1">
      <alignment horizontal="left"/>
    </xf>
    <xf numFmtId="0" fontId="3" fillId="5" borderId="4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3" fillId="5" borderId="4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196" fontId="8" fillId="0" borderId="13" xfId="0" applyNumberFormat="1" applyFont="1" applyBorder="1"/>
    <xf numFmtId="193" fontId="3" fillId="0" borderId="13" xfId="3" applyNumberFormat="1" applyFont="1" applyBorder="1"/>
    <xf numFmtId="0" fontId="3" fillId="0" borderId="13" xfId="2" applyNumberFormat="1" applyFont="1" applyBorder="1" applyAlignment="1">
      <alignment horizontal="right"/>
    </xf>
    <xf numFmtId="4" fontId="6" fillId="0" borderId="0" xfId="0" applyNumberFormat="1" applyFont="1" applyBorder="1" applyAlignment="1">
      <alignment horizontal="right"/>
    </xf>
    <xf numFmtId="4" fontId="6" fillId="0" borderId="0" xfId="0" quotePrefix="1" applyNumberFormat="1" applyFont="1" applyBorder="1" applyAlignment="1">
      <alignment horizontal="right"/>
    </xf>
    <xf numFmtId="3" fontId="8" fillId="0" borderId="13" xfId="0" applyNumberFormat="1" applyFont="1" applyBorder="1" applyAlignment="1">
      <alignment horizontal="right"/>
    </xf>
    <xf numFmtId="4" fontId="3" fillId="0" borderId="2" xfId="1" applyNumberFormat="1" applyFont="1" applyFill="1" applyBorder="1" applyAlignment="1">
      <alignment vertical="center" wrapText="1"/>
    </xf>
    <xf numFmtId="4" fontId="4" fillId="0" borderId="2" xfId="1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3" fontId="3" fillId="0" borderId="2" xfId="0" applyNumberFormat="1" applyFont="1" applyBorder="1"/>
    <xf numFmtId="0" fontId="3" fillId="5" borderId="4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3" fillId="5" borderId="4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3" fillId="5" borderId="4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3" fillId="5" borderId="4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14" fillId="0" borderId="0" xfId="0" applyFont="1" applyFill="1"/>
    <xf numFmtId="2" fontId="3" fillId="0" borderId="2" xfId="1" applyNumberFormat="1" applyFont="1" applyFill="1" applyBorder="1" applyAlignment="1">
      <alignment horizontal="right" vertical="center" wrapText="1"/>
    </xf>
    <xf numFmtId="4" fontId="3" fillId="0" borderId="13" xfId="0" applyNumberFormat="1" applyFont="1" applyBorder="1" applyAlignment="1">
      <alignment horizontal="right"/>
    </xf>
    <xf numFmtId="0" fontId="3" fillId="0" borderId="2" xfId="1" applyFont="1" applyFill="1" applyBorder="1" applyAlignment="1">
      <alignment horizontal="right" vertical="center"/>
    </xf>
    <xf numFmtId="0" fontId="3" fillId="5" borderId="4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3" fillId="0" borderId="12" xfId="2" applyNumberFormat="1" applyFont="1" applyBorder="1" applyAlignment="1">
      <alignment horizontal="center"/>
    </xf>
    <xf numFmtId="4" fontId="3" fillId="0" borderId="2" xfId="2" applyNumberFormat="1" applyFont="1" applyBorder="1" applyAlignment="1">
      <alignment horizontal="center"/>
    </xf>
    <xf numFmtId="3" fontId="3" fillId="0" borderId="13" xfId="1" applyNumberFormat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9" xfId="2" applyNumberFormat="1" applyFont="1" applyFill="1" applyBorder="1" applyAlignment="1">
      <alignment horizontal="center"/>
    </xf>
    <xf numFmtId="3" fontId="3" fillId="0" borderId="13" xfId="2" applyNumberFormat="1" applyFont="1" applyFill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0" fillId="0" borderId="13" xfId="0" applyBorder="1"/>
    <xf numFmtId="0" fontId="14" fillId="0" borderId="13" xfId="0" applyFont="1" applyBorder="1"/>
    <xf numFmtId="0" fontId="14" fillId="0" borderId="0" xfId="0" applyFont="1" applyBorder="1"/>
    <xf numFmtId="0" fontId="14" fillId="0" borderId="13" xfId="0" applyFont="1" applyBorder="1" applyAlignment="1"/>
    <xf numFmtId="0" fontId="14" fillId="0" borderId="0" xfId="0" applyFont="1" applyBorder="1" applyAlignment="1"/>
    <xf numFmtId="4" fontId="2" fillId="0" borderId="13" xfId="0" applyNumberFormat="1" applyFont="1" applyBorder="1" applyAlignment="1"/>
    <xf numFmtId="3" fontId="3" fillId="0" borderId="13" xfId="2" applyNumberFormat="1" applyFont="1" applyBorder="1" applyAlignment="1">
      <alignment horizontal="right"/>
    </xf>
    <xf numFmtId="198" fontId="3" fillId="7" borderId="13" xfId="3" applyNumberFormat="1" applyFont="1" applyFill="1" applyBorder="1" applyAlignment="1">
      <alignment horizontal="center"/>
    </xf>
    <xf numFmtId="0" fontId="3" fillId="5" borderId="4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3" fillId="5" borderId="4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19" fillId="0" borderId="13" xfId="0" applyFont="1" applyBorder="1" applyAlignment="1"/>
    <xf numFmtId="43" fontId="3" fillId="0" borderId="13" xfId="3" applyNumberFormat="1" applyFont="1" applyBorder="1" applyAlignment="1">
      <alignment horizontal="right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43" fontId="3" fillId="0" borderId="7" xfId="3" applyFont="1" applyBorder="1"/>
    <xf numFmtId="0" fontId="11" fillId="0" borderId="0" xfId="1" applyFont="1" applyAlignment="1">
      <alignment horizontal="left"/>
    </xf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/>
    <xf numFmtId="0" fontId="22" fillId="0" borderId="0" xfId="0" applyFont="1"/>
    <xf numFmtId="0" fontId="23" fillId="0" borderId="0" xfId="0" applyFont="1" applyAlignment="1">
      <alignment horizontal="right"/>
    </xf>
    <xf numFmtId="0" fontId="24" fillId="0" borderId="0" xfId="0" applyFont="1"/>
    <xf numFmtId="0" fontId="24" fillId="0" borderId="0" xfId="1" applyFont="1" applyAlignment="1">
      <alignment horizontal="left"/>
    </xf>
    <xf numFmtId="0" fontId="20" fillId="0" borderId="0" xfId="0" applyFont="1" applyAlignment="1">
      <alignment horizontal="right"/>
    </xf>
    <xf numFmtId="4" fontId="20" fillId="0" borderId="13" xfId="0" applyNumberFormat="1" applyFont="1" applyBorder="1" applyAlignment="1">
      <alignment vertical="center"/>
    </xf>
    <xf numFmtId="0" fontId="24" fillId="0" borderId="0" xfId="1" applyFont="1" applyAlignment="1"/>
    <xf numFmtId="0" fontId="25" fillId="0" borderId="0" xfId="0" applyFont="1"/>
    <xf numFmtId="0" fontId="26" fillId="0" borderId="0" xfId="0" applyFont="1"/>
    <xf numFmtId="0" fontId="21" fillId="0" borderId="0" xfId="1" applyFont="1" applyAlignment="1">
      <alignment horizontal="left"/>
    </xf>
    <xf numFmtId="0" fontId="8" fillId="0" borderId="4" xfId="0" applyFont="1" applyBorder="1"/>
    <xf numFmtId="0" fontId="8" fillId="0" borderId="11" xfId="0" applyFont="1" applyBorder="1"/>
    <xf numFmtId="0" fontId="3" fillId="0" borderId="14" xfId="0" applyFont="1" applyBorder="1"/>
    <xf numFmtId="0" fontId="27" fillId="0" borderId="0" xfId="0" applyFont="1"/>
    <xf numFmtId="0" fontId="3" fillId="2" borderId="4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4" fontId="3" fillId="2" borderId="4" xfId="1" applyNumberFormat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4" fontId="3" fillId="2" borderId="2" xfId="1" applyNumberFormat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3" fontId="3" fillId="3" borderId="4" xfId="1" applyNumberFormat="1" applyFont="1" applyFill="1" applyBorder="1" applyAlignment="1">
      <alignment horizontal="center" vertical="center" wrapText="1"/>
    </xf>
    <xf numFmtId="3" fontId="3" fillId="3" borderId="1" xfId="1" applyNumberFormat="1" applyFont="1" applyFill="1" applyBorder="1" applyAlignment="1">
      <alignment horizontal="center" vertical="center" wrapText="1"/>
    </xf>
    <xf numFmtId="3" fontId="3" fillId="3" borderId="2" xfId="1" applyNumberFormat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/>
    </xf>
    <xf numFmtId="0" fontId="3" fillId="3" borderId="9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 vertical="top" wrapText="1"/>
    </xf>
    <xf numFmtId="0" fontId="3" fillId="3" borderId="1" xfId="1" applyFont="1" applyFill="1" applyBorder="1" applyAlignment="1">
      <alignment horizontal="center" vertical="top" wrapText="1"/>
    </xf>
    <xf numFmtId="0" fontId="3" fillId="3" borderId="2" xfId="1" applyFont="1" applyFill="1" applyBorder="1" applyAlignment="1">
      <alignment horizontal="center" vertical="top" wrapText="1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left"/>
    </xf>
    <xf numFmtId="0" fontId="3" fillId="4" borderId="7" xfId="1" applyFont="1" applyFill="1" applyBorder="1" applyAlignment="1">
      <alignment horizontal="center"/>
    </xf>
    <xf numFmtId="0" fontId="3" fillId="4" borderId="8" xfId="1" applyFont="1" applyFill="1" applyBorder="1" applyAlignment="1">
      <alignment horizontal="center"/>
    </xf>
    <xf numFmtId="0" fontId="3" fillId="4" borderId="9" xfId="1" applyFont="1" applyFill="1" applyBorder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3" fillId="6" borderId="8" xfId="1" applyFont="1" applyFill="1" applyBorder="1" applyAlignment="1">
      <alignment horizontal="center"/>
    </xf>
    <xf numFmtId="0" fontId="3" fillId="6" borderId="9" xfId="1" applyFont="1" applyFill="1" applyBorder="1" applyAlignment="1">
      <alignment horizontal="center"/>
    </xf>
    <xf numFmtId="0" fontId="3" fillId="5" borderId="4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3" fontId="3" fillId="5" borderId="4" xfId="1" applyNumberFormat="1" applyFont="1" applyFill="1" applyBorder="1" applyAlignment="1">
      <alignment horizontal="center" vertical="center" wrapText="1"/>
    </xf>
    <xf numFmtId="3" fontId="3" fillId="5" borderId="1" xfId="1" applyNumberFormat="1" applyFont="1" applyFill="1" applyBorder="1" applyAlignment="1">
      <alignment horizontal="center" vertical="center" wrapText="1"/>
    </xf>
    <xf numFmtId="3" fontId="3" fillId="5" borderId="2" xfId="1" applyNumberFormat="1" applyFont="1" applyFill="1" applyBorder="1" applyAlignment="1">
      <alignment horizontal="center" vertical="center" wrapText="1"/>
    </xf>
    <xf numFmtId="4" fontId="4" fillId="5" borderId="4" xfId="1" applyNumberFormat="1" applyFont="1" applyFill="1" applyBorder="1" applyAlignment="1">
      <alignment horizontal="center" vertical="center" wrapText="1"/>
    </xf>
    <xf numFmtId="4" fontId="4" fillId="5" borderId="1" xfId="1" applyNumberFormat="1" applyFont="1" applyFill="1" applyBorder="1" applyAlignment="1">
      <alignment horizontal="center" vertical="center" wrapText="1"/>
    </xf>
    <xf numFmtId="4" fontId="4" fillId="5" borderId="2" xfId="1" applyNumberFormat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21" fillId="0" borderId="0" xfId="0" applyFont="1" applyAlignment="1">
      <alignment horizontal="right"/>
    </xf>
    <xf numFmtId="3" fontId="3" fillId="0" borderId="13" xfId="0" applyNumberFormat="1" applyFont="1" applyBorder="1" applyAlignment="1">
      <alignment horizontal="center" vertical="center"/>
    </xf>
    <xf numFmtId="0" fontId="24" fillId="0" borderId="0" xfId="1" applyFont="1" applyAlignment="1">
      <alignment horizontal="center"/>
    </xf>
    <xf numFmtId="0" fontId="24" fillId="0" borderId="0" xfId="1" applyFont="1" applyAlignment="1">
      <alignment horizontal="left"/>
    </xf>
    <xf numFmtId="0" fontId="3" fillId="3" borderId="4" xfId="1" applyFont="1" applyFill="1" applyBorder="1" applyAlignment="1">
      <alignment horizontal="center" wrapText="1"/>
    </xf>
    <xf numFmtId="0" fontId="3" fillId="3" borderId="1" xfId="1" applyFont="1" applyFill="1" applyBorder="1" applyAlignment="1">
      <alignment horizontal="center" wrapText="1"/>
    </xf>
    <xf numFmtId="0" fontId="3" fillId="3" borderId="2" xfId="1" applyFont="1" applyFill="1" applyBorder="1" applyAlignment="1">
      <alignment horizontal="center" wrapText="1"/>
    </xf>
    <xf numFmtId="0" fontId="2" fillId="0" borderId="0" xfId="1" applyFont="1" applyAlignment="1">
      <alignment horizontal="left"/>
    </xf>
    <xf numFmtId="0" fontId="8" fillId="4" borderId="7" xfId="1" applyFont="1" applyFill="1" applyBorder="1" applyAlignment="1">
      <alignment horizontal="center"/>
    </xf>
    <xf numFmtId="0" fontId="8" fillId="4" borderId="8" xfId="1" applyFont="1" applyFill="1" applyBorder="1" applyAlignment="1">
      <alignment horizontal="center"/>
    </xf>
    <xf numFmtId="0" fontId="8" fillId="4" borderId="9" xfId="1" applyFont="1" applyFill="1" applyBorder="1" applyAlignment="1">
      <alignment horizontal="center"/>
    </xf>
    <xf numFmtId="0" fontId="8" fillId="6" borderId="7" xfId="1" applyFont="1" applyFill="1" applyBorder="1" applyAlignment="1">
      <alignment horizontal="center"/>
    </xf>
    <xf numFmtId="0" fontId="8" fillId="6" borderId="8" xfId="1" applyFont="1" applyFill="1" applyBorder="1" applyAlignment="1">
      <alignment horizontal="center"/>
    </xf>
    <xf numFmtId="0" fontId="8" fillId="6" borderId="9" xfId="1" applyFont="1" applyFill="1" applyBorder="1" applyAlignment="1">
      <alignment horizontal="center"/>
    </xf>
    <xf numFmtId="0" fontId="8" fillId="5" borderId="4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3" fontId="8" fillId="5" borderId="4" xfId="1" applyNumberFormat="1" applyFont="1" applyFill="1" applyBorder="1" applyAlignment="1">
      <alignment horizontal="center" vertical="center" wrapText="1"/>
    </xf>
    <xf numFmtId="3" fontId="8" fillId="5" borderId="1" xfId="1" applyNumberFormat="1" applyFont="1" applyFill="1" applyBorder="1" applyAlignment="1">
      <alignment horizontal="center" vertical="center" wrapText="1"/>
    </xf>
    <xf numFmtId="3" fontId="8" fillId="5" borderId="2" xfId="1" applyNumberFormat="1" applyFont="1" applyFill="1" applyBorder="1" applyAlignment="1">
      <alignment horizontal="center" vertical="center" wrapText="1"/>
    </xf>
    <xf numFmtId="4" fontId="7" fillId="5" borderId="4" xfId="1" applyNumberFormat="1" applyFont="1" applyFill="1" applyBorder="1" applyAlignment="1">
      <alignment horizontal="center" vertical="center" wrapText="1"/>
    </xf>
    <xf numFmtId="4" fontId="7" fillId="5" borderId="1" xfId="1" applyNumberFormat="1" applyFont="1" applyFill="1" applyBorder="1" applyAlignment="1">
      <alignment horizontal="center" vertical="center" wrapText="1"/>
    </xf>
    <xf numFmtId="4" fontId="7" fillId="5" borderId="2" xfId="1" applyNumberFormat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3" fontId="8" fillId="3" borderId="4" xfId="1" applyNumberFormat="1" applyFont="1" applyFill="1" applyBorder="1" applyAlignment="1">
      <alignment horizontal="center" vertical="center" wrapText="1"/>
    </xf>
    <xf numFmtId="3" fontId="8" fillId="3" borderId="1" xfId="1" applyNumberFormat="1" applyFont="1" applyFill="1" applyBorder="1" applyAlignment="1">
      <alignment horizontal="center" vertical="center" wrapText="1"/>
    </xf>
    <xf numFmtId="3" fontId="8" fillId="3" borderId="2" xfId="1" applyNumberFormat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top" wrapText="1"/>
    </xf>
    <xf numFmtId="0" fontId="8" fillId="3" borderId="1" xfId="1" applyFont="1" applyFill="1" applyBorder="1" applyAlignment="1">
      <alignment horizontal="center" vertical="top" wrapText="1"/>
    </xf>
    <xf numFmtId="0" fontId="8" fillId="3" borderId="2" xfId="1" applyFont="1" applyFill="1" applyBorder="1" applyAlignment="1">
      <alignment horizontal="center" vertical="top" wrapText="1"/>
    </xf>
    <xf numFmtId="0" fontId="8" fillId="2" borderId="5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12" xfId="1" applyFont="1" applyFill="1" applyBorder="1" applyAlignment="1">
      <alignment horizontal="center" vertical="center"/>
    </xf>
    <xf numFmtId="0" fontId="8" fillId="3" borderId="7" xfId="1" applyFont="1" applyFill="1" applyBorder="1" applyAlignment="1">
      <alignment horizontal="center"/>
    </xf>
    <xf numFmtId="0" fontId="8" fillId="3" borderId="9" xfId="1" applyFont="1" applyFill="1" applyBorder="1" applyAlignment="1">
      <alignment horizontal="center"/>
    </xf>
    <xf numFmtId="4" fontId="8" fillId="2" borderId="4" xfId="1" applyNumberFormat="1" applyFont="1" applyFill="1" applyBorder="1" applyAlignment="1">
      <alignment horizontal="center" vertical="center" wrapText="1"/>
    </xf>
    <xf numFmtId="4" fontId="8" fillId="2" borderId="1" xfId="1" applyNumberFormat="1" applyFont="1" applyFill="1" applyBorder="1" applyAlignment="1">
      <alignment horizontal="center" vertical="center" wrapText="1"/>
    </xf>
    <xf numFmtId="4" fontId="8" fillId="2" borderId="2" xfId="1" applyNumberFormat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4" fontId="3" fillId="5" borderId="4" xfId="1" applyNumberFormat="1" applyFont="1" applyFill="1" applyBorder="1" applyAlignment="1">
      <alignment horizontal="center" vertical="center" wrapText="1"/>
    </xf>
    <xf numFmtId="4" fontId="3" fillId="5" borderId="1" xfId="1" applyNumberFormat="1" applyFont="1" applyFill="1" applyBorder="1" applyAlignment="1">
      <alignment horizontal="center" vertical="center" wrapText="1"/>
    </xf>
    <xf numFmtId="4" fontId="3" fillId="5" borderId="2" xfId="1" applyNumberFormat="1" applyFont="1" applyFill="1" applyBorder="1" applyAlignment="1">
      <alignment horizontal="center" vertical="center" wrapText="1"/>
    </xf>
    <xf numFmtId="4" fontId="3" fillId="3" borderId="4" xfId="1" applyNumberFormat="1" applyFont="1" applyFill="1" applyBorder="1" applyAlignment="1">
      <alignment horizontal="center" vertical="center" wrapText="1"/>
    </xf>
    <xf numFmtId="4" fontId="3" fillId="3" borderId="1" xfId="1" applyNumberFormat="1" applyFont="1" applyFill="1" applyBorder="1" applyAlignment="1">
      <alignment horizontal="center" vertical="center" wrapText="1"/>
    </xf>
    <xf numFmtId="4" fontId="3" fillId="3" borderId="2" xfId="1" applyNumberFormat="1" applyFont="1" applyFill="1" applyBorder="1" applyAlignment="1">
      <alignment horizontal="center" vertical="center" wrapText="1"/>
    </xf>
    <xf numFmtId="3" fontId="3" fillId="5" borderId="5" xfId="1" applyNumberFormat="1" applyFont="1" applyFill="1" applyBorder="1" applyAlignment="1">
      <alignment horizontal="center" vertical="center" wrapText="1"/>
    </xf>
    <xf numFmtId="3" fontId="3" fillId="5" borderId="14" xfId="1" applyNumberFormat="1" applyFont="1" applyFill="1" applyBorder="1" applyAlignment="1">
      <alignment horizontal="center" vertical="center" wrapText="1"/>
    </xf>
    <xf numFmtId="3" fontId="3" fillId="5" borderId="3" xfId="1" applyNumberFormat="1" applyFont="1" applyFill="1" applyBorder="1" applyAlignment="1">
      <alignment horizontal="center" vertical="center" wrapText="1"/>
    </xf>
    <xf numFmtId="0" fontId="3" fillId="5" borderId="13" xfId="1" applyFont="1" applyFill="1" applyBorder="1" applyAlignment="1">
      <alignment horizontal="center" vertical="center" wrapText="1"/>
    </xf>
    <xf numFmtId="0" fontId="3" fillId="5" borderId="7" xfId="1" applyFont="1" applyFill="1" applyBorder="1" applyAlignment="1">
      <alignment horizontal="center" vertical="center" wrapText="1"/>
    </xf>
    <xf numFmtId="4" fontId="4" fillId="5" borderId="13" xfId="1" applyNumberFormat="1" applyFont="1" applyFill="1" applyBorder="1" applyAlignment="1">
      <alignment horizontal="center" vertical="center" wrapText="1"/>
    </xf>
    <xf numFmtId="4" fontId="4" fillId="5" borderId="9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4">
    <cellStyle name="Comma 2" xfId="2" xr:uid="{00000000-0005-0000-0000-000001000000}"/>
    <cellStyle name="Normal 2" xfId="1" xr:uid="{00000000-0005-0000-0000-000003000000}"/>
    <cellStyle name="จุลภาค" xfId="3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theme" Target="theme/theme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styles" Target="styles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sharedStrings" Target="sharedStrings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219" Type="http://schemas.openxmlformats.org/officeDocument/2006/relationships/calcChain" Target="calcChain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4.bin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5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6.bin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7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8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9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0.bin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1.bin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2.bin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3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4.bin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5.bin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6.bin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7.bin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8.bin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9.bin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0.bin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1.bin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2.bin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3.bin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4.bin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5.bin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6.bin"/></Relationships>
</file>

<file path=xl/worksheets/_rels/sheet2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7.bin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8.bin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9.bin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0.bin"/></Relationships>
</file>

<file path=xl/worksheets/_rels/sheet2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1.bin"/></Relationships>
</file>

<file path=xl/worksheets/_rels/sheet2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2.bin"/></Relationships>
</file>

<file path=xl/worksheets/_rels/sheet2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3.bin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4.bin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25"/>
  <sheetViews>
    <sheetView topLeftCell="G4" zoomScale="90" zoomScaleNormal="90" workbookViewId="0">
      <selection activeCell="W22" sqref="W22"/>
    </sheetView>
  </sheetViews>
  <sheetFormatPr defaultColWidth="9" defaultRowHeight="21" x14ac:dyDescent="0.7"/>
  <cols>
    <col min="1" max="1" width="3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9.664062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8.33203125" style="3" customWidth="1"/>
    <col min="16" max="16" width="9.6640625" style="3" customWidth="1"/>
    <col min="17" max="17" width="7" style="3" customWidth="1"/>
    <col min="18" max="18" width="11.1640625" style="3" customWidth="1"/>
    <col min="19" max="19" width="9.5" style="3" customWidth="1"/>
    <col min="20" max="20" width="13.08203125" style="3" customWidth="1"/>
    <col min="21" max="21" width="9.83203125" style="3" customWidth="1"/>
    <col min="22" max="22" width="11.08203125" style="3" customWidth="1"/>
    <col min="23" max="23" width="6.58203125" style="3" customWidth="1"/>
    <col min="24" max="24" width="8.83203125" style="3" customWidth="1"/>
    <col min="25" max="16384" width="9" style="3"/>
  </cols>
  <sheetData>
    <row r="1" spans="1:25" ht="23" x14ac:dyDescent="0.7">
      <c r="V1" s="407" t="s">
        <v>491</v>
      </c>
    </row>
    <row r="2" spans="1:25" s="141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5" ht="24" x14ac:dyDescent="0.8">
      <c r="A3" s="449" t="s">
        <v>83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25" x14ac:dyDescent="0.7">
      <c r="A4" s="137"/>
      <c r="B4" s="137"/>
      <c r="C4" s="137"/>
      <c r="D4" s="137"/>
      <c r="E4" s="137"/>
      <c r="F4" s="83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</row>
    <row r="5" spans="1:25" ht="21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38"/>
      <c r="X5" s="462" t="s">
        <v>62</v>
      </c>
    </row>
    <row r="6" spans="1:25" ht="24.7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3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3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39" t="s">
        <v>60</v>
      </c>
      <c r="X8" s="463"/>
    </row>
    <row r="9" spans="1:25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3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40"/>
      <c r="X10" s="464"/>
    </row>
    <row r="11" spans="1:25" s="1" customFormat="1" x14ac:dyDescent="0.7">
      <c r="A11" s="1">
        <v>1</v>
      </c>
      <c r="B11" s="59" t="s">
        <v>79</v>
      </c>
      <c r="C11" s="61">
        <v>3</v>
      </c>
      <c r="D11" s="14">
        <v>37</v>
      </c>
      <c r="E11" s="14">
        <v>3</v>
      </c>
      <c r="F11" s="14">
        <v>16</v>
      </c>
      <c r="G11" s="51">
        <v>15116</v>
      </c>
      <c r="H11" s="90">
        <v>125</v>
      </c>
      <c r="I11" s="77">
        <f>G11*H11</f>
        <v>1889500</v>
      </c>
      <c r="J11" s="1">
        <v>1</v>
      </c>
      <c r="L11" s="1" t="s">
        <v>26</v>
      </c>
      <c r="M11" s="1" t="s">
        <v>27</v>
      </c>
      <c r="N11" s="17">
        <v>1766.8</v>
      </c>
      <c r="O11" s="16">
        <v>5700</v>
      </c>
      <c r="P11" s="16">
        <f>N11*O11</f>
        <v>10070760</v>
      </c>
      <c r="Q11" s="14">
        <v>34</v>
      </c>
      <c r="R11" s="91">
        <f>P11*85%</f>
        <v>8560146</v>
      </c>
      <c r="S11" s="16">
        <f>P11-R11</f>
        <v>1510614</v>
      </c>
      <c r="T11" s="17">
        <f>I11+S11</f>
        <v>3400114</v>
      </c>
      <c r="U11" s="82">
        <v>1664625</v>
      </c>
      <c r="V11" s="17">
        <f>T11-U11</f>
        <v>1735489</v>
      </c>
      <c r="W11" s="76">
        <v>0.3</v>
      </c>
      <c r="X11" s="17">
        <f>V11*W11%</f>
        <v>5206.4670000000006</v>
      </c>
      <c r="Y11" s="29"/>
    </row>
    <row r="12" spans="1:25" s="1" customFormat="1" x14ac:dyDescent="0.7">
      <c r="A12" s="1">
        <v>2</v>
      </c>
      <c r="B12" s="59" t="s">
        <v>81</v>
      </c>
      <c r="C12" s="61">
        <v>3</v>
      </c>
      <c r="D12" s="14"/>
      <c r="E12" s="14"/>
      <c r="F12" s="14"/>
      <c r="G12" s="51"/>
      <c r="H12" s="90"/>
      <c r="I12" s="77"/>
      <c r="J12" s="1">
        <v>2</v>
      </c>
      <c r="L12" s="1" t="s">
        <v>22</v>
      </c>
      <c r="M12" s="1" t="s">
        <v>33</v>
      </c>
      <c r="N12" s="17">
        <v>714</v>
      </c>
      <c r="O12" s="16">
        <v>5700</v>
      </c>
      <c r="P12" s="16">
        <f>N12*O12</f>
        <v>4069800</v>
      </c>
      <c r="Q12" s="14">
        <v>12</v>
      </c>
      <c r="R12" s="91">
        <v>569772</v>
      </c>
      <c r="S12" s="16">
        <f t="shared" ref="S12:S15" si="0">P12-R12</f>
        <v>3500028</v>
      </c>
      <c r="T12" s="16">
        <f>S12</f>
        <v>3500028</v>
      </c>
      <c r="U12" s="82">
        <v>0</v>
      </c>
      <c r="V12" s="17">
        <f>T12</f>
        <v>3500028</v>
      </c>
      <c r="W12" s="76">
        <v>0.3</v>
      </c>
      <c r="X12" s="17">
        <f>V12*W12%</f>
        <v>10500.084000000001</v>
      </c>
      <c r="Y12" s="29"/>
    </row>
    <row r="13" spans="1:25" s="1" customFormat="1" x14ac:dyDescent="0.7">
      <c r="A13" s="1">
        <v>3</v>
      </c>
      <c r="B13" s="1" t="s">
        <v>81</v>
      </c>
      <c r="C13" s="61">
        <v>3</v>
      </c>
      <c r="D13" s="14"/>
      <c r="E13" s="14"/>
      <c r="F13" s="14"/>
      <c r="G13" s="51"/>
      <c r="H13" s="90"/>
      <c r="I13" s="77"/>
      <c r="J13" s="1">
        <v>3</v>
      </c>
      <c r="L13" s="1" t="s">
        <v>22</v>
      </c>
      <c r="M13" s="1" t="s">
        <v>34</v>
      </c>
      <c r="N13" s="17">
        <v>2240</v>
      </c>
      <c r="O13" s="16">
        <v>3400</v>
      </c>
      <c r="P13" s="16">
        <f>N13*O13</f>
        <v>7616000</v>
      </c>
      <c r="Q13" s="14">
        <v>33</v>
      </c>
      <c r="R13" s="91">
        <v>4264960</v>
      </c>
      <c r="S13" s="16">
        <f t="shared" si="0"/>
        <v>3351040</v>
      </c>
      <c r="T13" s="16">
        <f t="shared" ref="T13:T15" si="1">S13</f>
        <v>3351040</v>
      </c>
      <c r="U13" s="82">
        <v>0</v>
      </c>
      <c r="V13" s="17">
        <f t="shared" ref="V13:V15" si="2">T13</f>
        <v>3351040</v>
      </c>
      <c r="W13" s="76">
        <v>0.3</v>
      </c>
      <c r="X13" s="17">
        <f t="shared" ref="X13:X15" si="3">V13*W13%</f>
        <v>10053.120000000001</v>
      </c>
      <c r="Y13" s="29"/>
    </row>
    <row r="14" spans="1:25" s="1" customFormat="1" x14ac:dyDescent="0.7">
      <c r="A14" s="1">
        <v>4</v>
      </c>
      <c r="B14" s="1" t="s">
        <v>81</v>
      </c>
      <c r="C14" s="61">
        <v>3</v>
      </c>
      <c r="D14" s="14"/>
      <c r="E14" s="14"/>
      <c r="F14" s="14"/>
      <c r="G14" s="51"/>
      <c r="H14" s="90"/>
      <c r="I14" s="77"/>
      <c r="J14" s="1">
        <v>4</v>
      </c>
      <c r="L14" s="1" t="s">
        <v>22</v>
      </c>
      <c r="M14" s="1" t="s">
        <v>35</v>
      </c>
      <c r="N14" s="17">
        <v>1190</v>
      </c>
      <c r="O14" s="16">
        <v>3400</v>
      </c>
      <c r="P14" s="16">
        <f>N14*O14</f>
        <v>4046000</v>
      </c>
      <c r="Q14" s="14">
        <v>34</v>
      </c>
      <c r="R14" s="91">
        <v>2346680</v>
      </c>
      <c r="S14" s="16">
        <f t="shared" si="0"/>
        <v>1699320</v>
      </c>
      <c r="T14" s="16">
        <f t="shared" si="1"/>
        <v>1699320</v>
      </c>
      <c r="U14" s="82">
        <v>0</v>
      </c>
      <c r="V14" s="17">
        <f t="shared" si="2"/>
        <v>1699320</v>
      </c>
      <c r="W14" s="76">
        <v>0.3</v>
      </c>
      <c r="X14" s="17">
        <f t="shared" si="3"/>
        <v>5097.96</v>
      </c>
      <c r="Y14" s="29"/>
    </row>
    <row r="15" spans="1:25" s="1" customFormat="1" x14ac:dyDescent="0.7">
      <c r="A15" s="1">
        <v>5</v>
      </c>
      <c r="B15" s="1" t="s">
        <v>81</v>
      </c>
      <c r="C15" s="61">
        <v>3</v>
      </c>
      <c r="D15" s="14"/>
      <c r="E15" s="14"/>
      <c r="F15" s="14"/>
      <c r="G15" s="51"/>
      <c r="H15" s="90"/>
      <c r="I15" s="77"/>
      <c r="J15" s="1">
        <v>5</v>
      </c>
      <c r="L15" s="1" t="s">
        <v>22</v>
      </c>
      <c r="M15" s="1" t="s">
        <v>36</v>
      </c>
      <c r="N15" s="17">
        <v>1285.2</v>
      </c>
      <c r="O15" s="16">
        <v>3400</v>
      </c>
      <c r="P15" s="16">
        <f>N15*O15</f>
        <v>4369680</v>
      </c>
      <c r="Q15" s="14">
        <v>12</v>
      </c>
      <c r="R15" s="91">
        <v>611755.19999999995</v>
      </c>
      <c r="S15" s="16">
        <f t="shared" si="0"/>
        <v>3757924.8</v>
      </c>
      <c r="T15" s="16">
        <f t="shared" si="1"/>
        <v>3757924.8</v>
      </c>
      <c r="U15" s="82">
        <v>0</v>
      </c>
      <c r="V15" s="17">
        <f t="shared" si="2"/>
        <v>3757924.8</v>
      </c>
      <c r="W15" s="76">
        <v>0.3</v>
      </c>
      <c r="X15" s="17">
        <f t="shared" si="3"/>
        <v>11273.7744</v>
      </c>
      <c r="Y15" s="29"/>
    </row>
    <row r="16" spans="1:25" s="1" customFormat="1" x14ac:dyDescent="0.7">
      <c r="A16" s="1">
        <v>6</v>
      </c>
      <c r="B16" s="1" t="s">
        <v>80</v>
      </c>
      <c r="C16" s="61">
        <v>1</v>
      </c>
      <c r="D16" s="14">
        <v>30</v>
      </c>
      <c r="E16" s="14">
        <v>3</v>
      </c>
      <c r="F16" s="14">
        <v>19</v>
      </c>
      <c r="G16" s="51">
        <v>12319</v>
      </c>
      <c r="H16" s="90">
        <v>125</v>
      </c>
      <c r="I16" s="77">
        <f t="shared" ref="I16" si="4">G16*H16</f>
        <v>1539875</v>
      </c>
      <c r="J16" s="1">
        <v>6</v>
      </c>
      <c r="N16" s="17"/>
      <c r="O16" s="16"/>
      <c r="P16" s="16"/>
      <c r="S16" s="16"/>
      <c r="T16" s="17">
        <v>1539875</v>
      </c>
      <c r="U16" s="82">
        <f>T16</f>
        <v>1539875</v>
      </c>
      <c r="V16" s="16">
        <v>0</v>
      </c>
      <c r="W16" s="76">
        <v>0</v>
      </c>
      <c r="X16" s="17">
        <v>0</v>
      </c>
      <c r="Y16" s="29"/>
    </row>
    <row r="17" spans="1:24" x14ac:dyDescent="0.7">
      <c r="V17" s="68">
        <f>SUM(V11:V16)</f>
        <v>14043801.800000001</v>
      </c>
      <c r="W17" s="92"/>
      <c r="X17" s="68">
        <f>SUM(X11:X16)</f>
        <v>42131.405400000003</v>
      </c>
    </row>
    <row r="19" spans="1:24" x14ac:dyDescent="0.7">
      <c r="A19" s="142"/>
    </row>
    <row r="21" spans="1:24" x14ac:dyDescent="0.7">
      <c r="B21" s="3" t="s">
        <v>209</v>
      </c>
      <c r="E21" s="3" t="s">
        <v>210</v>
      </c>
      <c r="N21" s="3" t="s">
        <v>498</v>
      </c>
    </row>
    <row r="22" spans="1:24" x14ac:dyDescent="0.7">
      <c r="E22" s="3" t="s">
        <v>211</v>
      </c>
    </row>
    <row r="23" spans="1:24" x14ac:dyDescent="0.7">
      <c r="E23" s="3" t="s">
        <v>212</v>
      </c>
    </row>
    <row r="24" spans="1:24" x14ac:dyDescent="0.7">
      <c r="E24" s="3" t="s">
        <v>213</v>
      </c>
    </row>
    <row r="25" spans="1:24" x14ac:dyDescent="0.7">
      <c r="E25" s="3" t="s">
        <v>214</v>
      </c>
    </row>
  </sheetData>
  <mergeCells count="29">
    <mergeCell ref="S6:S10"/>
    <mergeCell ref="Q7:Q10"/>
    <mergeCell ref="R7:R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N6:N10"/>
    <mergeCell ref="O6:O10"/>
    <mergeCell ref="J6:J10"/>
    <mergeCell ref="P6:P10"/>
    <mergeCell ref="Q6:R6"/>
    <mergeCell ref="K6:K10"/>
    <mergeCell ref="L6:L10"/>
    <mergeCell ref="M6:M10"/>
    <mergeCell ref="D8:D10"/>
    <mergeCell ref="E8:E10"/>
    <mergeCell ref="F8:F10"/>
    <mergeCell ref="H6:H10"/>
    <mergeCell ref="I6:I10"/>
  </mergeCells>
  <pageMargins left="3.937007874015748E-2" right="3.937007874015748E-2" top="0.74803149606299213" bottom="0.7480314960629921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34"/>
  <sheetViews>
    <sheetView topLeftCell="A10" zoomScale="90" zoomScaleNormal="90" workbookViewId="0">
      <selection activeCell="I16" sqref="I16"/>
    </sheetView>
  </sheetViews>
  <sheetFormatPr defaultColWidth="9" defaultRowHeight="21" x14ac:dyDescent="0.7"/>
  <cols>
    <col min="1" max="1" width="3.5" style="3" customWidth="1"/>
    <col min="2" max="2" width="10.5" style="3" customWidth="1"/>
    <col min="3" max="3" width="7.83203125" style="3" customWidth="1"/>
    <col min="4" max="4" width="4.5" style="3" customWidth="1"/>
    <col min="5" max="5" width="4.1640625" style="3" customWidth="1"/>
    <col min="6" max="6" width="4.33203125" style="3" customWidth="1"/>
    <col min="7" max="7" width="7.5" style="3" customWidth="1"/>
    <col min="8" max="8" width="8.5" style="3" customWidth="1"/>
    <col min="9" max="9" width="9.08203125" style="3" customWidth="1"/>
    <col min="10" max="10" width="4.5" style="3" customWidth="1"/>
    <col min="11" max="11" width="8.6640625" style="3" customWidth="1"/>
    <col min="12" max="12" width="10.1640625" style="3" customWidth="1"/>
    <col min="13" max="13" width="8.33203125" style="3" customWidth="1"/>
    <col min="14" max="14" width="9.6640625" style="3" customWidth="1"/>
    <col min="15" max="16" width="10.08203125" style="3" customWidth="1"/>
    <col min="17" max="17" width="7.6640625" style="3" customWidth="1"/>
    <col min="18" max="18" width="9" style="3" customWidth="1"/>
    <col min="19" max="19" width="10" style="3" bestFit="1" customWidth="1"/>
    <col min="20" max="20" width="10" style="3" customWidth="1"/>
    <col min="21" max="21" width="9.33203125" style="3" customWidth="1"/>
    <col min="22" max="22" width="12.1640625" style="3" customWidth="1"/>
    <col min="23" max="23" width="6.6640625" style="3" customWidth="1"/>
    <col min="24" max="24" width="11.4140625" style="3" customWidth="1"/>
    <col min="25" max="16384" width="9" style="3"/>
  </cols>
  <sheetData>
    <row r="1" spans="1:32" ht="23" x14ac:dyDescent="0.7">
      <c r="A1" s="471" t="s">
        <v>491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  <c r="X1" s="471"/>
    </row>
    <row r="2" spans="1:32" s="141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32" ht="24" x14ac:dyDescent="0.8">
      <c r="A3" s="449" t="s">
        <v>492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06"/>
      <c r="W3" s="406"/>
      <c r="X3" s="406"/>
    </row>
    <row r="4" spans="1:32" x14ac:dyDescent="0.7">
      <c r="A4" s="137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</row>
    <row r="5" spans="1:32" ht="22.75" customHeight="1" x14ac:dyDescent="0.7">
      <c r="A5" s="450" t="s">
        <v>0</v>
      </c>
      <c r="B5" s="451"/>
      <c r="C5" s="451"/>
      <c r="D5" s="451"/>
      <c r="E5" s="451"/>
      <c r="F5" s="451"/>
      <c r="G5" s="451"/>
      <c r="H5" s="451"/>
      <c r="I5" s="452"/>
      <c r="J5" s="453" t="s">
        <v>1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434</v>
      </c>
      <c r="U5" s="459" t="s">
        <v>3</v>
      </c>
      <c r="V5" s="456" t="s">
        <v>4</v>
      </c>
      <c r="W5" s="462" t="s">
        <v>429</v>
      </c>
      <c r="X5" s="462" t="s">
        <v>62</v>
      </c>
    </row>
    <row r="6" spans="1:32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10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23</v>
      </c>
      <c r="O6" s="434" t="s">
        <v>432</v>
      </c>
      <c r="P6" s="434" t="s">
        <v>433</v>
      </c>
      <c r="Q6" s="443" t="s">
        <v>12</v>
      </c>
      <c r="R6" s="444"/>
      <c r="S6" s="434" t="s">
        <v>13</v>
      </c>
      <c r="T6" s="457"/>
      <c r="U6" s="460"/>
      <c r="V6" s="457"/>
      <c r="W6" s="463"/>
      <c r="X6" s="463"/>
    </row>
    <row r="7" spans="1:32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5"/>
      <c r="P7" s="435"/>
      <c r="Q7" s="434" t="s">
        <v>14</v>
      </c>
      <c r="R7" s="445" t="s">
        <v>435</v>
      </c>
      <c r="S7" s="435"/>
      <c r="T7" s="457"/>
      <c r="U7" s="460"/>
      <c r="V7" s="457"/>
      <c r="W7" s="463"/>
      <c r="X7" s="463"/>
    </row>
    <row r="8" spans="1:32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5"/>
      <c r="P8" s="435"/>
      <c r="Q8" s="435"/>
      <c r="R8" s="446"/>
      <c r="S8" s="435"/>
      <c r="T8" s="457"/>
      <c r="U8" s="460"/>
      <c r="V8" s="457"/>
      <c r="W8" s="463"/>
      <c r="X8" s="463"/>
    </row>
    <row r="9" spans="1:3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5"/>
      <c r="P9" s="435"/>
      <c r="Q9" s="435"/>
      <c r="R9" s="446"/>
      <c r="S9" s="435"/>
      <c r="T9" s="457"/>
      <c r="U9" s="460"/>
      <c r="V9" s="457"/>
      <c r="W9" s="463"/>
      <c r="X9" s="463"/>
    </row>
    <row r="10" spans="1:32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6"/>
      <c r="P10" s="436"/>
      <c r="Q10" s="436"/>
      <c r="R10" s="447"/>
      <c r="S10" s="436"/>
      <c r="T10" s="458"/>
      <c r="U10" s="461"/>
      <c r="V10" s="458"/>
      <c r="W10" s="464"/>
      <c r="X10" s="464"/>
      <c r="Y10" s="29"/>
      <c r="Z10" s="29"/>
      <c r="AA10" s="29"/>
      <c r="AB10" s="29"/>
      <c r="AC10" s="29"/>
      <c r="AD10" s="29"/>
      <c r="AE10" s="29"/>
      <c r="AF10" s="29"/>
    </row>
    <row r="11" spans="1:32" s="1" customFormat="1" x14ac:dyDescent="0.7">
      <c r="A11" s="1">
        <v>1</v>
      </c>
      <c r="B11" s="59" t="s">
        <v>69</v>
      </c>
      <c r="C11" s="1">
        <v>3</v>
      </c>
      <c r="D11" s="1">
        <v>0</v>
      </c>
      <c r="E11" s="1">
        <v>2</v>
      </c>
      <c r="F11" s="1">
        <v>33</v>
      </c>
      <c r="G11" s="51">
        <v>233</v>
      </c>
      <c r="H11" s="23">
        <v>400</v>
      </c>
      <c r="I11" s="90">
        <f>G11*H11</f>
        <v>93200</v>
      </c>
      <c r="J11" s="1">
        <v>1</v>
      </c>
      <c r="L11" s="1" t="s">
        <v>22</v>
      </c>
      <c r="M11" s="1" t="s">
        <v>37</v>
      </c>
      <c r="N11" s="1">
        <v>836</v>
      </c>
      <c r="O11" s="1">
        <v>5700</v>
      </c>
      <c r="P11" s="17">
        <f>N11*O11</f>
        <v>4765200</v>
      </c>
      <c r="Q11" s="1">
        <v>12</v>
      </c>
      <c r="R11" s="17">
        <v>667128</v>
      </c>
      <c r="S11" s="17">
        <f>P11-R11</f>
        <v>4098072</v>
      </c>
      <c r="T11" s="17">
        <f>I11+S11</f>
        <v>4191272</v>
      </c>
      <c r="U11" s="262">
        <v>9600</v>
      </c>
      <c r="V11" s="17">
        <f>T11-U11</f>
        <v>4181672</v>
      </c>
      <c r="W11" s="17">
        <v>0.3</v>
      </c>
      <c r="X11" s="91">
        <f>V11*W11%</f>
        <v>12545.016</v>
      </c>
      <c r="Y11" s="29"/>
      <c r="Z11" s="29"/>
      <c r="AA11" s="29"/>
      <c r="AB11" s="29"/>
      <c r="AC11" s="29"/>
      <c r="AD11" s="29"/>
      <c r="AE11" s="29"/>
      <c r="AF11" s="29"/>
    </row>
    <row r="12" spans="1:32" s="1" customFormat="1" x14ac:dyDescent="0.7">
      <c r="A12" s="1">
        <v>2</v>
      </c>
      <c r="B12" s="59" t="s">
        <v>70</v>
      </c>
      <c r="C12" s="1">
        <v>3</v>
      </c>
      <c r="D12" s="1">
        <v>0</v>
      </c>
      <c r="E12" s="1">
        <v>3</v>
      </c>
      <c r="F12" s="1">
        <v>4</v>
      </c>
      <c r="G12" s="51">
        <v>304</v>
      </c>
      <c r="H12" s="23">
        <v>100</v>
      </c>
      <c r="I12" s="90">
        <f>G12*H12</f>
        <v>30400</v>
      </c>
      <c r="J12" s="1">
        <v>2</v>
      </c>
      <c r="L12" s="1" t="s">
        <v>22</v>
      </c>
      <c r="M12" s="1" t="s">
        <v>33</v>
      </c>
      <c r="N12" s="1">
        <v>651</v>
      </c>
      <c r="O12" s="1">
        <v>5700</v>
      </c>
      <c r="P12" s="17">
        <f>N12*O12</f>
        <v>3710700</v>
      </c>
      <c r="Q12" s="1">
        <v>12</v>
      </c>
      <c r="R12" s="17">
        <v>519498</v>
      </c>
      <c r="S12" s="17">
        <f t="shared" ref="S12:S18" si="0">P12-R12</f>
        <v>3191202</v>
      </c>
      <c r="T12" s="17">
        <f>S12+I12</f>
        <v>3221602</v>
      </c>
      <c r="U12" s="262">
        <v>13450</v>
      </c>
      <c r="V12" s="17">
        <f>T12-U12</f>
        <v>3208152</v>
      </c>
      <c r="W12" s="17">
        <v>0.3</v>
      </c>
      <c r="X12" s="91">
        <f t="shared" ref="X12:X18" si="1">V12*W12%</f>
        <v>9624.4560000000001</v>
      </c>
      <c r="Y12" s="29"/>
      <c r="Z12" s="29"/>
      <c r="AA12" s="29"/>
      <c r="AB12" s="29"/>
      <c r="AC12" s="29"/>
      <c r="AD12" s="29"/>
      <c r="AE12" s="29"/>
      <c r="AF12" s="29"/>
    </row>
    <row r="13" spans="1:32" s="1" customFormat="1" x14ac:dyDescent="0.7">
      <c r="C13" s="1">
        <v>3</v>
      </c>
      <c r="G13" s="51"/>
      <c r="H13" s="23"/>
      <c r="I13" s="90"/>
      <c r="M13" s="1" t="s">
        <v>42</v>
      </c>
      <c r="N13" s="1">
        <v>27</v>
      </c>
      <c r="O13" s="1">
        <v>6800</v>
      </c>
      <c r="P13" s="17">
        <f>N13*O13</f>
        <v>183600</v>
      </c>
      <c r="Q13" s="1">
        <v>12</v>
      </c>
      <c r="R13" s="17">
        <v>25704</v>
      </c>
      <c r="S13" s="17">
        <f t="shared" si="0"/>
        <v>157896</v>
      </c>
      <c r="T13" s="17">
        <f>S13+I13</f>
        <v>157896</v>
      </c>
      <c r="U13" s="262"/>
      <c r="V13" s="17">
        <f t="shared" ref="V13:V18" si="2">T13-U13</f>
        <v>157896</v>
      </c>
      <c r="W13" s="17">
        <v>0.3</v>
      </c>
      <c r="X13" s="91">
        <f t="shared" si="1"/>
        <v>473.68799999999999</v>
      </c>
      <c r="Y13" s="29"/>
      <c r="Z13" s="29"/>
      <c r="AA13" s="29"/>
      <c r="AB13" s="29"/>
      <c r="AC13" s="29"/>
      <c r="AD13" s="29"/>
      <c r="AE13" s="29"/>
      <c r="AF13" s="29"/>
    </row>
    <row r="14" spans="1:32" s="1" customFormat="1" x14ac:dyDescent="0.7">
      <c r="A14" s="1">
        <v>3</v>
      </c>
      <c r="B14" s="1" t="s">
        <v>71</v>
      </c>
      <c r="C14" s="1">
        <v>1</v>
      </c>
      <c r="D14" s="1">
        <v>4</v>
      </c>
      <c r="E14" s="1">
        <v>0</v>
      </c>
      <c r="F14" s="1">
        <v>60</v>
      </c>
      <c r="G14" s="51">
        <v>1660</v>
      </c>
      <c r="H14" s="23">
        <v>100</v>
      </c>
      <c r="I14" s="90">
        <f t="shared" ref="I14:I27" si="3">G14*H14</f>
        <v>166000</v>
      </c>
      <c r="J14" s="1">
        <v>3</v>
      </c>
      <c r="P14" s="17"/>
      <c r="R14" s="17"/>
      <c r="S14" s="17"/>
      <c r="T14" s="17">
        <f>I14</f>
        <v>166000</v>
      </c>
      <c r="U14" s="262">
        <f>T14</f>
        <v>166000</v>
      </c>
      <c r="V14" s="16">
        <f t="shared" si="2"/>
        <v>0</v>
      </c>
      <c r="W14" s="17">
        <v>0.01</v>
      </c>
      <c r="X14" s="267">
        <v>0</v>
      </c>
      <c r="Y14" s="29"/>
      <c r="Z14" s="29"/>
      <c r="AA14" s="29"/>
      <c r="AB14" s="29"/>
      <c r="AC14" s="29"/>
      <c r="AD14" s="29"/>
      <c r="AE14" s="29"/>
      <c r="AF14" s="29"/>
    </row>
    <row r="15" spans="1:32" s="1" customFormat="1" x14ac:dyDescent="0.7">
      <c r="A15" s="1">
        <v>4</v>
      </c>
      <c r="B15" s="1" t="s">
        <v>72</v>
      </c>
      <c r="C15" s="1">
        <v>1</v>
      </c>
      <c r="D15" s="1">
        <v>1</v>
      </c>
      <c r="E15" s="1">
        <v>0</v>
      </c>
      <c r="F15" s="1">
        <v>18</v>
      </c>
      <c r="G15" s="51">
        <v>418</v>
      </c>
      <c r="H15" s="23">
        <v>400</v>
      </c>
      <c r="I15" s="90">
        <f t="shared" si="3"/>
        <v>167200</v>
      </c>
      <c r="J15" s="1">
        <v>4</v>
      </c>
      <c r="P15" s="17"/>
      <c r="R15" s="17"/>
      <c r="S15" s="17"/>
      <c r="T15" s="17">
        <f>I15</f>
        <v>167200</v>
      </c>
      <c r="U15" s="262">
        <f>T15</f>
        <v>167200</v>
      </c>
      <c r="V15" s="16">
        <f t="shared" si="2"/>
        <v>0</v>
      </c>
      <c r="W15" s="17">
        <v>0.01</v>
      </c>
      <c r="X15" s="267">
        <v>0</v>
      </c>
      <c r="Y15" s="29"/>
      <c r="Z15" s="29"/>
      <c r="AA15" s="29"/>
      <c r="AB15" s="29"/>
      <c r="AC15" s="29"/>
      <c r="AD15" s="29"/>
      <c r="AE15" s="29"/>
      <c r="AF15" s="29"/>
    </row>
    <row r="16" spans="1:32" s="1" customFormat="1" x14ac:dyDescent="0.7">
      <c r="A16" s="1">
        <v>5</v>
      </c>
      <c r="B16" s="1" t="s">
        <v>73</v>
      </c>
      <c r="C16" s="1">
        <v>2</v>
      </c>
      <c r="D16" s="1">
        <v>1</v>
      </c>
      <c r="E16" s="1">
        <v>2</v>
      </c>
      <c r="F16" s="1">
        <v>24</v>
      </c>
      <c r="G16" s="51">
        <v>624</v>
      </c>
      <c r="H16" s="23">
        <v>100</v>
      </c>
      <c r="I16" s="90">
        <f t="shared" si="3"/>
        <v>62400</v>
      </c>
      <c r="J16" s="1">
        <v>5</v>
      </c>
      <c r="K16" s="1" t="s">
        <v>18</v>
      </c>
      <c r="L16" s="1" t="s">
        <v>22</v>
      </c>
      <c r="N16" s="1">
        <v>120</v>
      </c>
      <c r="O16" s="1">
        <v>6750</v>
      </c>
      <c r="P16" s="17">
        <f>N16*O16</f>
        <v>810000</v>
      </c>
      <c r="Q16" s="1">
        <v>12</v>
      </c>
      <c r="R16" s="17">
        <v>113400</v>
      </c>
      <c r="S16" s="17">
        <f t="shared" si="0"/>
        <v>696600</v>
      </c>
      <c r="T16" s="17">
        <f>S16+I16</f>
        <v>759000</v>
      </c>
      <c r="U16" s="262">
        <f>T16-S16</f>
        <v>62400</v>
      </c>
      <c r="V16" s="16">
        <v>0</v>
      </c>
      <c r="W16" s="17">
        <v>0.01</v>
      </c>
      <c r="X16" s="267">
        <f t="shared" si="1"/>
        <v>0</v>
      </c>
      <c r="Y16" s="29"/>
      <c r="Z16" s="29"/>
      <c r="AA16" s="29"/>
      <c r="AB16" s="29"/>
      <c r="AC16" s="29"/>
      <c r="AD16" s="29"/>
      <c r="AE16" s="29"/>
      <c r="AF16" s="29"/>
    </row>
    <row r="17" spans="1:32" s="1" customFormat="1" x14ac:dyDescent="0.7">
      <c r="A17" s="1">
        <v>6</v>
      </c>
      <c r="B17" s="1" t="s">
        <v>74</v>
      </c>
      <c r="C17" s="1">
        <v>3</v>
      </c>
      <c r="D17" s="1">
        <v>2</v>
      </c>
      <c r="E17" s="1">
        <v>2</v>
      </c>
      <c r="F17" s="1">
        <v>73</v>
      </c>
      <c r="G17" s="51">
        <v>1073</v>
      </c>
      <c r="H17" s="23">
        <v>200</v>
      </c>
      <c r="I17" s="90">
        <f t="shared" si="3"/>
        <v>214600</v>
      </c>
      <c r="J17" s="1">
        <v>6</v>
      </c>
      <c r="L17" s="1" t="s">
        <v>22</v>
      </c>
      <c r="M17" s="1" t="s">
        <v>32</v>
      </c>
      <c r="N17" s="1">
        <v>848.4</v>
      </c>
      <c r="O17" s="1">
        <v>3400</v>
      </c>
      <c r="P17" s="17">
        <f>N17*O17</f>
        <v>2884560</v>
      </c>
      <c r="Q17" s="1">
        <v>12</v>
      </c>
      <c r="R17" s="17">
        <v>403838.4</v>
      </c>
      <c r="S17" s="17">
        <f t="shared" si="0"/>
        <v>2480721.6</v>
      </c>
      <c r="T17" s="17">
        <f>S17+I17</f>
        <v>2695321.6000000001</v>
      </c>
      <c r="U17" s="262">
        <v>122930</v>
      </c>
      <c r="V17" s="17">
        <f>T17-U17</f>
        <v>2572391.6</v>
      </c>
      <c r="W17" s="17">
        <v>0.3</v>
      </c>
      <c r="X17" s="91">
        <f t="shared" si="1"/>
        <v>7717.1748000000007</v>
      </c>
      <c r="Y17" s="29"/>
      <c r="Z17" s="29"/>
      <c r="AA17" s="29"/>
      <c r="AB17" s="29"/>
      <c r="AC17" s="29"/>
      <c r="AD17" s="29"/>
      <c r="AE17" s="29"/>
      <c r="AF17" s="29"/>
    </row>
    <row r="18" spans="1:32" s="1" customFormat="1" x14ac:dyDescent="0.7">
      <c r="C18" s="1">
        <v>3</v>
      </c>
      <c r="G18" s="51"/>
      <c r="H18" s="23"/>
      <c r="I18" s="90"/>
      <c r="M18" s="1" t="s">
        <v>43</v>
      </c>
      <c r="N18" s="1">
        <v>1185</v>
      </c>
      <c r="O18" s="1">
        <v>450</v>
      </c>
      <c r="P18" s="17">
        <f>N18*O18</f>
        <v>533250</v>
      </c>
      <c r="Q18" s="1">
        <v>12</v>
      </c>
      <c r="R18" s="91">
        <v>74655</v>
      </c>
      <c r="S18" s="17">
        <f t="shared" si="0"/>
        <v>458595</v>
      </c>
      <c r="T18" s="17">
        <f>S18+I18</f>
        <v>458595</v>
      </c>
      <c r="U18" s="262">
        <v>0</v>
      </c>
      <c r="V18" s="17">
        <f t="shared" si="2"/>
        <v>458595</v>
      </c>
      <c r="W18" s="17">
        <v>0.3</v>
      </c>
      <c r="X18" s="91">
        <f t="shared" si="1"/>
        <v>1375.7850000000001</v>
      </c>
      <c r="Y18" s="29"/>
      <c r="Z18" s="29"/>
      <c r="AA18" s="29"/>
      <c r="AB18" s="29"/>
      <c r="AC18" s="29"/>
      <c r="AD18" s="29"/>
      <c r="AE18" s="29"/>
      <c r="AF18" s="29"/>
    </row>
    <row r="19" spans="1:32" s="1" customFormat="1" x14ac:dyDescent="0.7">
      <c r="A19" s="1">
        <v>7</v>
      </c>
      <c r="B19" s="1" t="s">
        <v>75</v>
      </c>
      <c r="C19" s="1">
        <v>1</v>
      </c>
      <c r="D19" s="1">
        <v>12</v>
      </c>
      <c r="E19" s="1">
        <v>1</v>
      </c>
      <c r="F19" s="1">
        <v>78</v>
      </c>
      <c r="G19" s="51">
        <v>4978</v>
      </c>
      <c r="H19" s="23">
        <v>98</v>
      </c>
      <c r="I19" s="90">
        <f t="shared" si="3"/>
        <v>487844</v>
      </c>
      <c r="J19" s="1">
        <v>7</v>
      </c>
      <c r="S19" s="17"/>
      <c r="T19" s="17">
        <f t="shared" ref="T19:T27" si="4">I19</f>
        <v>487844</v>
      </c>
      <c r="U19" s="17">
        <f>T19</f>
        <v>487844</v>
      </c>
      <c r="V19" s="16">
        <v>0</v>
      </c>
      <c r="W19" s="17">
        <v>0</v>
      </c>
      <c r="X19" s="268">
        <v>0</v>
      </c>
      <c r="Y19" s="29"/>
      <c r="Z19" s="29"/>
      <c r="AA19" s="29"/>
      <c r="AB19" s="29"/>
      <c r="AC19" s="29"/>
      <c r="AD19" s="29"/>
      <c r="AE19" s="29"/>
      <c r="AF19" s="29"/>
    </row>
    <row r="20" spans="1:32" s="1" customFormat="1" x14ac:dyDescent="0.7">
      <c r="A20" s="1">
        <v>8</v>
      </c>
      <c r="B20" s="1" t="s">
        <v>76</v>
      </c>
      <c r="C20" s="1">
        <v>1</v>
      </c>
      <c r="D20" s="1">
        <v>9</v>
      </c>
      <c r="E20" s="1">
        <v>0</v>
      </c>
      <c r="F20" s="1">
        <v>34</v>
      </c>
      <c r="G20" s="51">
        <v>3634</v>
      </c>
      <c r="H20" s="23">
        <v>98</v>
      </c>
      <c r="I20" s="90">
        <f t="shared" si="3"/>
        <v>356132</v>
      </c>
      <c r="J20" s="1">
        <v>8</v>
      </c>
      <c r="S20" s="17"/>
      <c r="T20" s="17">
        <f t="shared" si="4"/>
        <v>356132</v>
      </c>
      <c r="U20" s="17">
        <f t="shared" ref="U20:U27" si="5">T20</f>
        <v>356132</v>
      </c>
      <c r="V20" s="16">
        <v>0</v>
      </c>
      <c r="W20" s="17">
        <v>0</v>
      </c>
      <c r="X20" s="268">
        <v>0</v>
      </c>
      <c r="Y20" s="29"/>
      <c r="Z20" s="29"/>
      <c r="AA20" s="29"/>
      <c r="AB20" s="29"/>
      <c r="AC20" s="29"/>
      <c r="AD20" s="29"/>
      <c r="AE20" s="29"/>
      <c r="AF20" s="29"/>
    </row>
    <row r="21" spans="1:32" s="1" customFormat="1" x14ac:dyDescent="0.7">
      <c r="A21" s="1">
        <v>9</v>
      </c>
      <c r="B21" s="1" t="s">
        <v>77</v>
      </c>
      <c r="C21" s="1">
        <v>1</v>
      </c>
      <c r="D21" s="1">
        <v>11</v>
      </c>
      <c r="E21" s="1">
        <v>2</v>
      </c>
      <c r="F21" s="1">
        <v>60</v>
      </c>
      <c r="G21" s="51">
        <v>4660</v>
      </c>
      <c r="H21" s="23">
        <v>98</v>
      </c>
      <c r="I21" s="90">
        <f t="shared" si="3"/>
        <v>456680</v>
      </c>
      <c r="J21" s="1">
        <v>9</v>
      </c>
      <c r="S21" s="17"/>
      <c r="T21" s="17">
        <f t="shared" si="4"/>
        <v>456680</v>
      </c>
      <c r="U21" s="17">
        <f t="shared" si="5"/>
        <v>456680</v>
      </c>
      <c r="V21" s="16">
        <v>0</v>
      </c>
      <c r="W21" s="17">
        <v>0</v>
      </c>
      <c r="X21" s="268">
        <v>0</v>
      </c>
      <c r="Y21" s="29"/>
      <c r="Z21" s="29"/>
      <c r="AA21" s="29"/>
      <c r="AB21" s="29"/>
      <c r="AC21" s="29"/>
      <c r="AD21" s="29"/>
      <c r="AE21" s="29"/>
      <c r="AF21" s="29"/>
    </row>
    <row r="22" spans="1:32" s="1" customFormat="1" x14ac:dyDescent="0.7">
      <c r="A22" s="1">
        <v>10</v>
      </c>
      <c r="B22" s="1" t="s">
        <v>78</v>
      </c>
      <c r="C22" s="1">
        <v>1</v>
      </c>
      <c r="D22" s="1">
        <v>3</v>
      </c>
      <c r="E22" s="1">
        <v>0</v>
      </c>
      <c r="F22" s="1">
        <v>0</v>
      </c>
      <c r="G22" s="51">
        <v>1200</v>
      </c>
      <c r="H22" s="14">
        <v>100</v>
      </c>
      <c r="I22" s="90">
        <f t="shared" si="3"/>
        <v>120000</v>
      </c>
      <c r="J22" s="1">
        <v>10</v>
      </c>
      <c r="S22" s="17"/>
      <c r="T22" s="17">
        <f t="shared" si="4"/>
        <v>120000</v>
      </c>
      <c r="U22" s="17">
        <f t="shared" si="5"/>
        <v>120000</v>
      </c>
      <c r="V22" s="16">
        <v>0</v>
      </c>
      <c r="W22" s="17">
        <v>0</v>
      </c>
      <c r="X22" s="268">
        <v>0</v>
      </c>
      <c r="Y22" s="29"/>
      <c r="Z22" s="29"/>
      <c r="AA22" s="29"/>
      <c r="AB22" s="29"/>
      <c r="AC22" s="29"/>
      <c r="AD22" s="29"/>
      <c r="AE22" s="29"/>
      <c r="AF22" s="29"/>
    </row>
    <row r="23" spans="1:32" s="29" customFormat="1" x14ac:dyDescent="0.7">
      <c r="A23" s="1">
        <v>11</v>
      </c>
      <c r="B23" s="1" t="s">
        <v>771</v>
      </c>
      <c r="C23" s="1">
        <v>1</v>
      </c>
      <c r="D23" s="1">
        <v>14</v>
      </c>
      <c r="E23" s="1">
        <v>3</v>
      </c>
      <c r="F23" s="1">
        <v>11.5</v>
      </c>
      <c r="G23" s="51">
        <v>5911.5</v>
      </c>
      <c r="H23" s="14">
        <v>98</v>
      </c>
      <c r="I23" s="90">
        <f t="shared" si="3"/>
        <v>579327</v>
      </c>
      <c r="J23" s="1">
        <v>11</v>
      </c>
      <c r="K23" s="1"/>
      <c r="L23" s="1"/>
      <c r="M23" s="1"/>
      <c r="N23" s="1"/>
      <c r="O23" s="1"/>
      <c r="P23" s="1"/>
      <c r="Q23" s="1"/>
      <c r="R23" s="1"/>
      <c r="S23" s="17"/>
      <c r="T23" s="17">
        <f t="shared" si="4"/>
        <v>579327</v>
      </c>
      <c r="U23" s="17">
        <f t="shared" si="5"/>
        <v>579327</v>
      </c>
      <c r="V23" s="16">
        <v>0</v>
      </c>
      <c r="W23" s="17">
        <v>0</v>
      </c>
      <c r="X23" s="268">
        <v>0</v>
      </c>
    </row>
    <row r="24" spans="1:32" s="29" customFormat="1" x14ac:dyDescent="0.7">
      <c r="A24" s="1">
        <v>12</v>
      </c>
      <c r="B24" s="1" t="s">
        <v>765</v>
      </c>
      <c r="C24" s="1">
        <v>1</v>
      </c>
      <c r="D24" s="1">
        <v>9</v>
      </c>
      <c r="E24" s="1">
        <v>2</v>
      </c>
      <c r="F24" s="1">
        <v>57</v>
      </c>
      <c r="G24" s="51">
        <v>3857</v>
      </c>
      <c r="H24" s="14">
        <v>100</v>
      </c>
      <c r="I24" s="90">
        <f t="shared" si="3"/>
        <v>385700</v>
      </c>
      <c r="J24" s="1">
        <v>12</v>
      </c>
      <c r="K24" s="1"/>
      <c r="L24" s="1"/>
      <c r="M24" s="1"/>
      <c r="N24" s="1"/>
      <c r="O24" s="1"/>
      <c r="P24" s="1"/>
      <c r="Q24" s="1"/>
      <c r="R24" s="1"/>
      <c r="S24" s="17"/>
      <c r="T24" s="17">
        <f t="shared" si="4"/>
        <v>385700</v>
      </c>
      <c r="U24" s="17">
        <f t="shared" si="5"/>
        <v>385700</v>
      </c>
      <c r="V24" s="16">
        <v>0</v>
      </c>
      <c r="W24" s="17">
        <v>0</v>
      </c>
      <c r="X24" s="268">
        <v>0</v>
      </c>
    </row>
    <row r="25" spans="1:32" s="29" customFormat="1" x14ac:dyDescent="0.7">
      <c r="A25" s="1">
        <v>13</v>
      </c>
      <c r="B25" s="1" t="s">
        <v>766</v>
      </c>
      <c r="C25" s="1">
        <v>1</v>
      </c>
      <c r="D25" s="1">
        <v>20</v>
      </c>
      <c r="E25" s="1">
        <v>1</v>
      </c>
      <c r="F25" s="1">
        <v>53</v>
      </c>
      <c r="G25" s="51">
        <v>8153</v>
      </c>
      <c r="H25" s="14">
        <v>100</v>
      </c>
      <c r="I25" s="90">
        <f t="shared" si="3"/>
        <v>815300</v>
      </c>
      <c r="J25" s="1">
        <v>13</v>
      </c>
      <c r="K25" s="1"/>
      <c r="L25" s="1"/>
      <c r="M25" s="1"/>
      <c r="N25" s="1"/>
      <c r="O25" s="1"/>
      <c r="P25" s="1"/>
      <c r="Q25" s="1"/>
      <c r="R25" s="1"/>
      <c r="S25" s="17"/>
      <c r="T25" s="17">
        <f t="shared" si="4"/>
        <v>815300</v>
      </c>
      <c r="U25" s="17">
        <f t="shared" si="5"/>
        <v>815300</v>
      </c>
      <c r="V25" s="16">
        <v>0</v>
      </c>
      <c r="W25" s="17">
        <v>0</v>
      </c>
      <c r="X25" s="268">
        <v>0</v>
      </c>
    </row>
    <row r="26" spans="1:32" s="29" customFormat="1" x14ac:dyDescent="0.7">
      <c r="A26" s="1">
        <v>14</v>
      </c>
      <c r="B26" s="70" t="s">
        <v>767</v>
      </c>
      <c r="C26" s="1">
        <v>1</v>
      </c>
      <c r="D26" s="1">
        <v>3</v>
      </c>
      <c r="E26" s="1">
        <v>3</v>
      </c>
      <c r="F26" s="1">
        <v>86</v>
      </c>
      <c r="G26" s="51">
        <v>1586</v>
      </c>
      <c r="H26" s="14">
        <v>100</v>
      </c>
      <c r="I26" s="90">
        <f t="shared" si="3"/>
        <v>158600</v>
      </c>
      <c r="J26" s="1">
        <v>14</v>
      </c>
      <c r="K26" s="1"/>
      <c r="L26" s="1"/>
      <c r="M26" s="1"/>
      <c r="N26" s="1"/>
      <c r="O26" s="1"/>
      <c r="P26" s="1"/>
      <c r="Q26" s="1"/>
      <c r="R26" s="1"/>
      <c r="S26" s="17"/>
      <c r="T26" s="17">
        <f t="shared" si="4"/>
        <v>158600</v>
      </c>
      <c r="U26" s="17">
        <f t="shared" si="5"/>
        <v>158600</v>
      </c>
      <c r="V26" s="16">
        <v>0</v>
      </c>
      <c r="W26" s="17">
        <v>0</v>
      </c>
      <c r="X26" s="268">
        <v>0</v>
      </c>
    </row>
    <row r="27" spans="1:32" s="29" customFormat="1" x14ac:dyDescent="0.7">
      <c r="A27" s="1">
        <v>15</v>
      </c>
      <c r="B27" s="70" t="s">
        <v>768</v>
      </c>
      <c r="C27" s="1">
        <v>1</v>
      </c>
      <c r="D27" s="1">
        <v>10</v>
      </c>
      <c r="E27" s="1">
        <v>0</v>
      </c>
      <c r="F27" s="1">
        <v>56</v>
      </c>
      <c r="G27" s="51">
        <v>4056</v>
      </c>
      <c r="H27" s="14">
        <v>100</v>
      </c>
      <c r="I27" s="90">
        <f t="shared" si="3"/>
        <v>405600</v>
      </c>
      <c r="J27" s="1">
        <v>15</v>
      </c>
      <c r="K27" s="1"/>
      <c r="L27" s="1"/>
      <c r="M27" s="1"/>
      <c r="N27" s="1"/>
      <c r="O27" s="1"/>
      <c r="P27" s="1"/>
      <c r="Q27" s="1"/>
      <c r="R27" s="1"/>
      <c r="S27" s="17"/>
      <c r="T27" s="17">
        <f t="shared" si="4"/>
        <v>405600</v>
      </c>
      <c r="U27" s="17">
        <f t="shared" si="5"/>
        <v>405600</v>
      </c>
      <c r="V27" s="17"/>
      <c r="W27" s="17">
        <v>0</v>
      </c>
      <c r="X27" s="268">
        <v>0</v>
      </c>
    </row>
    <row r="28" spans="1:32" x14ac:dyDescent="0.7">
      <c r="V28" s="145">
        <f>SUM(V11:V27)</f>
        <v>10578706.6</v>
      </c>
      <c r="W28" s="145"/>
      <c r="X28" s="151">
        <f>SUM(X11:X18)</f>
        <v>31736.1198</v>
      </c>
    </row>
    <row r="30" spans="1:32" x14ac:dyDescent="0.7">
      <c r="B30" s="3" t="s">
        <v>209</v>
      </c>
      <c r="C30" s="3" t="s">
        <v>210</v>
      </c>
      <c r="O30" s="3" t="s">
        <v>493</v>
      </c>
    </row>
    <row r="31" spans="1:32" x14ac:dyDescent="0.7">
      <c r="C31" s="3" t="s">
        <v>211</v>
      </c>
      <c r="O31" s="3" t="s">
        <v>494</v>
      </c>
    </row>
    <row r="32" spans="1:32" x14ac:dyDescent="0.7">
      <c r="C32" s="3" t="s">
        <v>212</v>
      </c>
      <c r="O32" s="3" t="s">
        <v>495</v>
      </c>
    </row>
    <row r="33" spans="3:3" x14ac:dyDescent="0.7">
      <c r="C33" s="3" t="s">
        <v>213</v>
      </c>
    </row>
    <row r="34" spans="3:3" x14ac:dyDescent="0.7">
      <c r="C34" s="3" t="s">
        <v>214</v>
      </c>
    </row>
  </sheetData>
  <mergeCells count="31">
    <mergeCell ref="X5:X10"/>
    <mergeCell ref="A3:U3"/>
    <mergeCell ref="A2:X2"/>
    <mergeCell ref="A1:X1"/>
    <mergeCell ref="A5:I5"/>
    <mergeCell ref="J5:S5"/>
    <mergeCell ref="U5:U10"/>
    <mergeCell ref="V5:V10"/>
    <mergeCell ref="W5:W10"/>
    <mergeCell ref="A6:A10"/>
    <mergeCell ref="B6:B10"/>
    <mergeCell ref="C6:C10"/>
    <mergeCell ref="D6:F7"/>
    <mergeCell ref="G6:G10"/>
    <mergeCell ref="T5:T10"/>
    <mergeCell ref="S6:S10"/>
    <mergeCell ref="Q7:Q10"/>
    <mergeCell ref="R7:R10"/>
    <mergeCell ref="M6:M10"/>
    <mergeCell ref="N6:N10"/>
    <mergeCell ref="O6:O10"/>
    <mergeCell ref="P6:P10"/>
    <mergeCell ref="Q6:R6"/>
    <mergeCell ref="D8:D10"/>
    <mergeCell ref="E8:E10"/>
    <mergeCell ref="F8:F10"/>
    <mergeCell ref="K6:K10"/>
    <mergeCell ref="L6:L10"/>
    <mergeCell ref="H6:H10"/>
    <mergeCell ref="I6:I10"/>
    <mergeCell ref="J6:J10"/>
  </mergeCells>
  <pageMargins left="3.937007874015748E-2" right="3.937007874015748E-2" top="0.74803149606299213" bottom="0.74803149606299213" header="0.31496062992125984" footer="0.31496062992125984"/>
  <pageSetup paperSize="9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24"/>
  <sheetViews>
    <sheetView zoomScale="90" zoomScaleNormal="90" workbookViewId="0">
      <selection activeCell="X22" sqref="X22"/>
    </sheetView>
  </sheetViews>
  <sheetFormatPr defaultColWidth="9" defaultRowHeight="21" x14ac:dyDescent="0.7"/>
  <cols>
    <col min="1" max="1" width="3" style="3" customWidth="1"/>
    <col min="2" max="2" width="9.6640625" style="3" customWidth="1"/>
    <col min="3" max="3" width="5.664062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9" style="3" customWidth="1"/>
    <col min="10" max="10" width="4.33203125" style="3" customWidth="1"/>
    <col min="11" max="11" width="9.5" style="3" customWidth="1"/>
    <col min="12" max="12" width="8.08203125" style="3" customWidth="1"/>
    <col min="13" max="13" width="9.5" style="3" customWidth="1"/>
    <col min="14" max="14" width="7.6640625" style="3" customWidth="1"/>
    <col min="15" max="15" width="7.6640625" style="3" hidden="1" customWidth="1"/>
    <col min="16" max="16" width="7.83203125" style="3" customWidth="1"/>
    <col min="17" max="17" width="9.6640625" style="3" customWidth="1"/>
    <col min="18" max="18" width="6.5" style="3" customWidth="1"/>
    <col min="19" max="19" width="10.33203125" style="3" customWidth="1"/>
    <col min="20" max="20" width="9" style="3"/>
    <col min="21" max="21" width="11" style="3" customWidth="1"/>
    <col min="22" max="22" width="10.33203125" style="3" customWidth="1"/>
    <col min="23" max="23" width="10.6640625" style="3" customWidth="1"/>
    <col min="24" max="24" width="5.5" style="3" customWidth="1"/>
    <col min="25" max="25" width="10.08203125" style="3" customWidth="1"/>
    <col min="26" max="16384" width="9" style="3"/>
  </cols>
  <sheetData>
    <row r="1" spans="1:26" ht="23" x14ac:dyDescent="0.7">
      <c r="W1" s="407" t="s">
        <v>491</v>
      </c>
    </row>
    <row r="2" spans="1:26" s="141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  <c r="Y2" s="448"/>
    </row>
    <row r="3" spans="1:26" ht="24" x14ac:dyDescent="0.8">
      <c r="A3" s="449" t="s">
        <v>82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</row>
    <row r="4" spans="1:26" x14ac:dyDescent="0.7">
      <c r="A4" s="137"/>
      <c r="B4" s="137"/>
      <c r="C4" s="137"/>
      <c r="D4" s="137"/>
      <c r="E4" s="137"/>
      <c r="F4" s="83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</row>
    <row r="5" spans="1:26" ht="26.4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4"/>
      <c r="T5" s="455"/>
      <c r="U5" s="456" t="s">
        <v>437</v>
      </c>
      <c r="V5" s="459" t="s">
        <v>3</v>
      </c>
      <c r="W5" s="456" t="s">
        <v>4</v>
      </c>
      <c r="X5" s="138"/>
      <c r="Y5" s="462" t="s">
        <v>62</v>
      </c>
    </row>
    <row r="6" spans="1:26" ht="17.25" customHeight="1" x14ac:dyDescent="0.7">
      <c r="A6" s="425" t="s">
        <v>5</v>
      </c>
      <c r="B6" s="428" t="s">
        <v>68</v>
      </c>
      <c r="C6" s="428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4" t="s">
        <v>431</v>
      </c>
      <c r="P6" s="437" t="s">
        <v>438</v>
      </c>
      <c r="Q6" s="434" t="s">
        <v>48</v>
      </c>
      <c r="R6" s="443" t="s">
        <v>12</v>
      </c>
      <c r="S6" s="444"/>
      <c r="T6" s="434" t="s">
        <v>13</v>
      </c>
      <c r="U6" s="457"/>
      <c r="V6" s="460"/>
      <c r="W6" s="457"/>
      <c r="X6" s="139"/>
      <c r="Y6" s="463"/>
    </row>
    <row r="7" spans="1:26" ht="15.65" customHeight="1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5"/>
      <c r="P7" s="438"/>
      <c r="Q7" s="435"/>
      <c r="R7" s="434" t="s">
        <v>67</v>
      </c>
      <c r="S7" s="445" t="s">
        <v>215</v>
      </c>
      <c r="T7" s="435"/>
      <c r="U7" s="457"/>
      <c r="V7" s="460"/>
      <c r="W7" s="457"/>
      <c r="X7" s="139" t="s">
        <v>59</v>
      </c>
      <c r="Y7" s="463"/>
    </row>
    <row r="8" spans="1:26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5"/>
      <c r="P8" s="438"/>
      <c r="Q8" s="435"/>
      <c r="R8" s="435"/>
      <c r="S8" s="446"/>
      <c r="T8" s="435"/>
      <c r="U8" s="457"/>
      <c r="V8" s="460"/>
      <c r="W8" s="457"/>
      <c r="X8" s="139" t="s">
        <v>60</v>
      </c>
      <c r="Y8" s="463"/>
    </row>
    <row r="9" spans="1:26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5"/>
      <c r="P9" s="438"/>
      <c r="Q9" s="435"/>
      <c r="R9" s="435"/>
      <c r="S9" s="446"/>
      <c r="T9" s="435"/>
      <c r="U9" s="457"/>
      <c r="V9" s="460"/>
      <c r="W9" s="457"/>
      <c r="X9" s="139" t="s">
        <v>61</v>
      </c>
      <c r="Y9" s="463"/>
    </row>
    <row r="10" spans="1:26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6"/>
      <c r="P10" s="439"/>
      <c r="Q10" s="436"/>
      <c r="R10" s="436"/>
      <c r="S10" s="447"/>
      <c r="T10" s="436"/>
      <c r="U10" s="458"/>
      <c r="V10" s="461"/>
      <c r="W10" s="458"/>
      <c r="X10" s="140"/>
      <c r="Y10" s="464"/>
    </row>
    <row r="11" spans="1:26" s="1" customFormat="1" x14ac:dyDescent="0.7">
      <c r="A11" s="1">
        <v>1</v>
      </c>
      <c r="B11" s="70" t="s">
        <v>84</v>
      </c>
      <c r="C11" s="1">
        <v>3</v>
      </c>
      <c r="D11" s="14">
        <v>1</v>
      </c>
      <c r="E11" s="14">
        <v>2</v>
      </c>
      <c r="F11" s="14">
        <v>90</v>
      </c>
      <c r="G11" s="51">
        <v>690</v>
      </c>
      <c r="H11" s="23">
        <v>275</v>
      </c>
      <c r="I11" s="77">
        <f>G11*H11</f>
        <v>189750</v>
      </c>
      <c r="J11" s="1">
        <v>1</v>
      </c>
      <c r="L11" s="1" t="s">
        <v>22</v>
      </c>
      <c r="M11" s="1" t="s">
        <v>27</v>
      </c>
      <c r="N11" s="1">
        <v>697</v>
      </c>
      <c r="O11" s="1">
        <v>100</v>
      </c>
      <c r="P11" s="16">
        <v>5700</v>
      </c>
      <c r="Q11" s="16">
        <f>N11*P11</f>
        <v>3972900</v>
      </c>
      <c r="R11" s="1">
        <v>16</v>
      </c>
      <c r="S11" s="17">
        <v>874038</v>
      </c>
      <c r="T11" s="16">
        <f>Q11-S11</f>
        <v>3098862</v>
      </c>
      <c r="U11" s="17">
        <f>I11+T11</f>
        <v>3288612</v>
      </c>
      <c r="V11" s="82">
        <v>141831.25</v>
      </c>
      <c r="W11" s="17">
        <f>U11-V11</f>
        <v>3146780.75</v>
      </c>
      <c r="X11" s="96">
        <v>0.3</v>
      </c>
      <c r="Y11" s="17">
        <f>W11*X11%</f>
        <v>9440.3422499999997</v>
      </c>
      <c r="Z11" s="29"/>
    </row>
    <row r="12" spans="1:26" s="1" customFormat="1" x14ac:dyDescent="0.7">
      <c r="A12" s="1">
        <v>2</v>
      </c>
      <c r="B12" s="70" t="s">
        <v>85</v>
      </c>
      <c r="C12" s="1">
        <v>3</v>
      </c>
      <c r="D12" s="14">
        <v>2</v>
      </c>
      <c r="E12" s="14">
        <v>2</v>
      </c>
      <c r="F12" s="14">
        <v>48</v>
      </c>
      <c r="G12" s="51">
        <v>1048</v>
      </c>
      <c r="H12" s="23">
        <v>275</v>
      </c>
      <c r="I12" s="77">
        <f t="shared" ref="I12:I15" si="0">G12*H12</f>
        <v>288200</v>
      </c>
      <c r="J12" s="1">
        <v>2</v>
      </c>
      <c r="K12" s="1" t="s">
        <v>18</v>
      </c>
      <c r="L12" s="1" t="s">
        <v>22</v>
      </c>
      <c r="M12" s="1" t="s">
        <v>18</v>
      </c>
      <c r="N12" s="1">
        <v>270</v>
      </c>
      <c r="O12" s="1">
        <v>100</v>
      </c>
      <c r="P12" s="16">
        <v>6750</v>
      </c>
      <c r="Q12" s="16">
        <f t="shared" ref="Q12:Q13" si="1">N12*P12</f>
        <v>1822500</v>
      </c>
      <c r="R12" s="1">
        <v>32</v>
      </c>
      <c r="S12" s="17">
        <v>984150</v>
      </c>
      <c r="T12" s="16">
        <f t="shared" ref="T12:T13" si="2">Q12-S12</f>
        <v>838350</v>
      </c>
      <c r="U12" s="17">
        <f>I12+T12</f>
        <v>1126550</v>
      </c>
      <c r="V12" s="82">
        <f>U12</f>
        <v>1126550</v>
      </c>
      <c r="W12" s="17">
        <f>U12-V12</f>
        <v>0</v>
      </c>
      <c r="X12" s="96"/>
      <c r="Y12" s="17">
        <f t="shared" ref="Y12:Y16" si="3">W12*X12%</f>
        <v>0</v>
      </c>
      <c r="Z12" s="29"/>
    </row>
    <row r="13" spans="1:26" s="1" customFormat="1" x14ac:dyDescent="0.7">
      <c r="A13" s="1">
        <v>3</v>
      </c>
      <c r="B13" s="97" t="s">
        <v>770</v>
      </c>
      <c r="C13" s="1">
        <v>3</v>
      </c>
      <c r="D13" s="14">
        <v>2</v>
      </c>
      <c r="E13" s="14">
        <v>2</v>
      </c>
      <c r="F13" s="14">
        <v>17</v>
      </c>
      <c r="G13" s="51">
        <v>1017</v>
      </c>
      <c r="H13" s="14">
        <v>275</v>
      </c>
      <c r="I13" s="77">
        <f t="shared" si="0"/>
        <v>279675</v>
      </c>
      <c r="J13" s="1">
        <v>3</v>
      </c>
      <c r="L13" s="1" t="s">
        <v>22</v>
      </c>
      <c r="M13" s="1" t="s">
        <v>38</v>
      </c>
      <c r="N13" s="1">
        <v>1650</v>
      </c>
      <c r="O13" s="1">
        <v>100</v>
      </c>
      <c r="P13" s="16">
        <v>3400</v>
      </c>
      <c r="Q13" s="16">
        <f t="shared" si="1"/>
        <v>5610000</v>
      </c>
      <c r="R13" s="1">
        <v>16</v>
      </c>
      <c r="S13" s="17">
        <v>1234200</v>
      </c>
      <c r="T13" s="16">
        <f t="shared" si="2"/>
        <v>4375800</v>
      </c>
      <c r="U13" s="17">
        <f>I13+T13</f>
        <v>4655475</v>
      </c>
      <c r="V13" s="82">
        <v>166237.5</v>
      </c>
      <c r="W13" s="17">
        <f>U13-V13</f>
        <v>4489237.5</v>
      </c>
      <c r="X13" s="96">
        <v>0.3</v>
      </c>
      <c r="Y13" s="17">
        <f t="shared" si="3"/>
        <v>13467.7125</v>
      </c>
      <c r="Z13" s="29"/>
    </row>
    <row r="14" spans="1:26" s="1" customFormat="1" x14ac:dyDescent="0.7">
      <c r="A14" s="1">
        <v>4</v>
      </c>
      <c r="B14" s="1" t="s">
        <v>86</v>
      </c>
      <c r="C14" s="1">
        <v>1</v>
      </c>
      <c r="D14" s="14">
        <v>8</v>
      </c>
      <c r="E14" s="14">
        <v>0</v>
      </c>
      <c r="F14" s="14">
        <v>0</v>
      </c>
      <c r="G14" s="51">
        <v>3200</v>
      </c>
      <c r="H14" s="23">
        <v>100</v>
      </c>
      <c r="I14" s="77">
        <f t="shared" si="0"/>
        <v>320000</v>
      </c>
      <c r="J14" s="1">
        <v>4</v>
      </c>
      <c r="O14" s="1">
        <v>100</v>
      </c>
      <c r="P14" s="16"/>
      <c r="Q14" s="16"/>
      <c r="T14" s="16"/>
      <c r="U14" s="17">
        <f t="shared" ref="U14:U16" si="4">I14+T14</f>
        <v>320000</v>
      </c>
      <c r="V14" s="17">
        <f>U14</f>
        <v>320000</v>
      </c>
      <c r="W14" s="16">
        <v>0</v>
      </c>
      <c r="X14" s="269"/>
      <c r="Y14" s="17">
        <f t="shared" si="3"/>
        <v>0</v>
      </c>
      <c r="Z14" s="29"/>
    </row>
    <row r="15" spans="1:26" s="1" customFormat="1" x14ac:dyDescent="0.7">
      <c r="A15" s="1">
        <v>5</v>
      </c>
      <c r="B15" s="1" t="s">
        <v>87</v>
      </c>
      <c r="C15" s="1">
        <v>1</v>
      </c>
      <c r="D15" s="14">
        <v>2</v>
      </c>
      <c r="E15" s="14">
        <v>0</v>
      </c>
      <c r="F15" s="14">
        <v>40</v>
      </c>
      <c r="G15" s="51">
        <v>840</v>
      </c>
      <c r="H15" s="14">
        <v>100</v>
      </c>
      <c r="I15" s="77">
        <f t="shared" si="0"/>
        <v>84000</v>
      </c>
      <c r="J15" s="1">
        <v>5</v>
      </c>
      <c r="O15" s="1">
        <v>100</v>
      </c>
      <c r="P15" s="16"/>
      <c r="Q15" s="16"/>
      <c r="T15" s="16"/>
      <c r="U15" s="17">
        <f t="shared" si="4"/>
        <v>84000</v>
      </c>
      <c r="V15" s="17">
        <f t="shared" ref="V15:V16" si="5">U15</f>
        <v>84000</v>
      </c>
      <c r="W15" s="16">
        <v>0</v>
      </c>
      <c r="X15" s="269"/>
      <c r="Y15" s="17">
        <f t="shared" si="3"/>
        <v>0</v>
      </c>
      <c r="Z15" s="29"/>
    </row>
    <row r="16" spans="1:26" s="1" customFormat="1" x14ac:dyDescent="0.7">
      <c r="A16" s="1">
        <v>6</v>
      </c>
      <c r="B16" s="98" t="s">
        <v>769</v>
      </c>
      <c r="C16" s="1">
        <v>1</v>
      </c>
      <c r="D16" s="14">
        <v>12</v>
      </c>
      <c r="E16" s="14">
        <v>0</v>
      </c>
      <c r="F16" s="14">
        <v>70</v>
      </c>
      <c r="G16" s="51">
        <v>4870</v>
      </c>
      <c r="H16" s="14">
        <v>98</v>
      </c>
      <c r="I16" s="77">
        <f t="shared" ref="I16" si="6">G16*H16</f>
        <v>477260</v>
      </c>
      <c r="J16" s="1">
        <v>6</v>
      </c>
      <c r="O16" s="1">
        <v>100</v>
      </c>
      <c r="P16" s="16"/>
      <c r="Q16" s="16"/>
      <c r="T16" s="16"/>
      <c r="U16" s="17">
        <f t="shared" si="4"/>
        <v>477260</v>
      </c>
      <c r="V16" s="17">
        <f t="shared" si="5"/>
        <v>477260</v>
      </c>
      <c r="W16" s="16">
        <v>0</v>
      </c>
      <c r="X16" s="269"/>
      <c r="Y16" s="17">
        <f t="shared" si="3"/>
        <v>0</v>
      </c>
      <c r="Z16" s="29"/>
    </row>
    <row r="17" spans="1:25" x14ac:dyDescent="0.7">
      <c r="W17" s="68">
        <f>SUM(W11:W16)</f>
        <v>7636018.25</v>
      </c>
      <c r="X17" s="92"/>
      <c r="Y17" s="68">
        <f>SUM(Y11:Y16)</f>
        <v>22908.054749999999</v>
      </c>
    </row>
    <row r="19" spans="1:25" x14ac:dyDescent="0.7">
      <c r="A19" s="142"/>
    </row>
    <row r="20" spans="1:25" x14ac:dyDescent="0.7">
      <c r="B20" s="3" t="s">
        <v>209</v>
      </c>
      <c r="E20" s="3" t="s">
        <v>210</v>
      </c>
      <c r="N20" s="3" t="s">
        <v>398</v>
      </c>
    </row>
    <row r="21" spans="1:25" x14ac:dyDescent="0.7">
      <c r="E21" s="3" t="s">
        <v>211</v>
      </c>
      <c r="N21" s="3" t="s">
        <v>399</v>
      </c>
    </row>
    <row r="22" spans="1:25" x14ac:dyDescent="0.7">
      <c r="E22" s="3" t="s">
        <v>212</v>
      </c>
    </row>
    <row r="23" spans="1:25" x14ac:dyDescent="0.7">
      <c r="E23" s="3" t="s">
        <v>213</v>
      </c>
    </row>
    <row r="24" spans="1:25" x14ac:dyDescent="0.7">
      <c r="E24" s="3" t="s">
        <v>214</v>
      </c>
    </row>
  </sheetData>
  <mergeCells count="30">
    <mergeCell ref="H6:H10"/>
    <mergeCell ref="I6:I10"/>
    <mergeCell ref="K6:K10"/>
    <mergeCell ref="D8:D10"/>
    <mergeCell ref="E8:E10"/>
    <mergeCell ref="F8:F10"/>
    <mergeCell ref="A2:Y2"/>
    <mergeCell ref="A3:Y3"/>
    <mergeCell ref="A5:I5"/>
    <mergeCell ref="J5:T5"/>
    <mergeCell ref="U5:U10"/>
    <mergeCell ref="V5:V10"/>
    <mergeCell ref="W5:W10"/>
    <mergeCell ref="Y5:Y10"/>
    <mergeCell ref="A6:A10"/>
    <mergeCell ref="B6:B10"/>
    <mergeCell ref="C6:C10"/>
    <mergeCell ref="D6:F7"/>
    <mergeCell ref="P6:P10"/>
    <mergeCell ref="J6:J10"/>
    <mergeCell ref="Q6:Q10"/>
    <mergeCell ref="G6:G10"/>
    <mergeCell ref="R6:S6"/>
    <mergeCell ref="T6:T10"/>
    <mergeCell ref="R7:R10"/>
    <mergeCell ref="S7:S10"/>
    <mergeCell ref="L6:L10"/>
    <mergeCell ref="M6:M10"/>
    <mergeCell ref="O6:O10"/>
    <mergeCell ref="N6:N10"/>
  </mergeCells>
  <pageMargins left="3.937007874015748E-2" right="3.937007874015748E-2" top="0.74803149606299213" bottom="0.74803149606299213" header="0.31496062992125984" footer="0.31496062992125984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O36"/>
  <sheetViews>
    <sheetView topLeftCell="A4" zoomScale="90" zoomScaleNormal="90" workbookViewId="0">
      <selection activeCell="A2" sqref="A2:X3"/>
    </sheetView>
  </sheetViews>
  <sheetFormatPr defaultColWidth="9" defaultRowHeight="21" x14ac:dyDescent="0.7"/>
  <cols>
    <col min="1" max="1" width="3" style="3" customWidth="1"/>
    <col min="2" max="2" width="9.6640625" style="3" customWidth="1"/>
    <col min="3" max="3" width="5.664062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1.08203125" style="3" customWidth="1"/>
    <col min="10" max="10" width="4.33203125" style="3" customWidth="1"/>
    <col min="11" max="11" width="7.6640625" style="3" customWidth="1"/>
    <col min="12" max="12" width="9.08203125" style="3" customWidth="1"/>
    <col min="13" max="13" width="7.5" style="3" customWidth="1"/>
    <col min="14" max="14" width="7.6640625" style="3" customWidth="1"/>
    <col min="15" max="15" width="7.58203125" style="3" customWidth="1"/>
    <col min="16" max="16" width="9.6640625" style="3" customWidth="1"/>
    <col min="17" max="17" width="6.5" style="3" customWidth="1"/>
    <col min="18" max="18" width="11.5" style="3" customWidth="1"/>
    <col min="19" max="19" width="10.6640625" style="3" bestFit="1" customWidth="1"/>
    <col min="20" max="20" width="11.83203125" style="3" customWidth="1"/>
    <col min="21" max="21" width="9.83203125" style="3" customWidth="1"/>
    <col min="22" max="22" width="11.08203125" style="3" customWidth="1"/>
    <col min="23" max="23" width="5.5" style="3" customWidth="1"/>
    <col min="24" max="24" width="10.08203125" style="3" customWidth="1"/>
    <col min="25" max="16384" width="9" style="3"/>
  </cols>
  <sheetData>
    <row r="1" spans="1:41" ht="23" x14ac:dyDescent="0.7">
      <c r="V1" s="407" t="s">
        <v>491</v>
      </c>
    </row>
    <row r="2" spans="1:41" s="141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41" ht="24" x14ac:dyDescent="0.8">
      <c r="A3" s="449" t="s">
        <v>580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41" x14ac:dyDescent="0.7">
      <c r="A4" s="137"/>
      <c r="B4" s="137"/>
      <c r="C4" s="137"/>
      <c r="D4" s="137"/>
      <c r="E4" s="137"/>
      <c r="F4" s="83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</row>
    <row r="5" spans="1:41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38"/>
      <c r="X5" s="462" t="s">
        <v>62</v>
      </c>
    </row>
    <row r="6" spans="1:41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39"/>
      <c r="X6" s="463"/>
    </row>
    <row r="7" spans="1:41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39" t="s">
        <v>59</v>
      </c>
      <c r="X7" s="463"/>
    </row>
    <row r="8" spans="1:41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39" t="s">
        <v>60</v>
      </c>
      <c r="X8" s="463"/>
    </row>
    <row r="9" spans="1:41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39" t="s">
        <v>61</v>
      </c>
      <c r="X9" s="463"/>
    </row>
    <row r="10" spans="1:41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40"/>
      <c r="X10" s="464"/>
    </row>
    <row r="11" spans="1:41" s="1" customFormat="1" x14ac:dyDescent="0.7">
      <c r="A11" s="1">
        <v>1</v>
      </c>
      <c r="B11" s="1" t="s">
        <v>88</v>
      </c>
      <c r="C11" s="1">
        <v>3</v>
      </c>
      <c r="D11" s="14">
        <v>2</v>
      </c>
      <c r="E11" s="14">
        <v>0</v>
      </c>
      <c r="F11" s="14">
        <v>85</v>
      </c>
      <c r="G11" s="51">
        <v>885</v>
      </c>
      <c r="H11" s="14">
        <v>100</v>
      </c>
      <c r="I11" s="77">
        <f>G11*H11</f>
        <v>88500</v>
      </c>
      <c r="J11" s="1">
        <v>1</v>
      </c>
      <c r="L11" s="61" t="s">
        <v>22</v>
      </c>
      <c r="M11" s="61" t="s">
        <v>32</v>
      </c>
      <c r="N11" s="1">
        <v>1034</v>
      </c>
      <c r="O11" s="16">
        <v>3400</v>
      </c>
      <c r="P11" s="16">
        <f>N11*O11</f>
        <v>3515600</v>
      </c>
      <c r="Q11" s="1">
        <v>32</v>
      </c>
      <c r="R11" s="17">
        <v>1898424</v>
      </c>
      <c r="S11" s="17">
        <f>P11-R11</f>
        <v>1617176</v>
      </c>
      <c r="T11" s="17">
        <f>I11+S11</f>
        <v>1705676</v>
      </c>
      <c r="U11" s="82">
        <v>62650</v>
      </c>
      <c r="V11" s="17">
        <f>T11-U11</f>
        <v>1643026</v>
      </c>
      <c r="W11" s="76">
        <v>0.3</v>
      </c>
      <c r="X11" s="17">
        <f>V11*0.3%</f>
        <v>4929.0780000000004</v>
      </c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</row>
    <row r="12" spans="1:41" s="1" customFormat="1" x14ac:dyDescent="0.7">
      <c r="A12" s="1">
        <v>2</v>
      </c>
      <c r="B12" s="1" t="s">
        <v>89</v>
      </c>
      <c r="C12" s="1">
        <v>3</v>
      </c>
      <c r="D12" s="14">
        <v>4</v>
      </c>
      <c r="E12" s="14">
        <v>2</v>
      </c>
      <c r="F12" s="14">
        <v>93</v>
      </c>
      <c r="G12" s="51">
        <v>1893</v>
      </c>
      <c r="H12" s="14">
        <v>125</v>
      </c>
      <c r="I12" s="77">
        <f t="shared" ref="I12:I27" si="0">G12*H12</f>
        <v>236625</v>
      </c>
      <c r="J12" s="1">
        <v>2</v>
      </c>
      <c r="L12" s="61" t="s">
        <v>22</v>
      </c>
      <c r="M12" s="61" t="s">
        <v>32</v>
      </c>
      <c r="N12" s="1">
        <v>5832</v>
      </c>
      <c r="O12" s="16">
        <v>3400</v>
      </c>
      <c r="P12" s="16">
        <f>N12*O12</f>
        <v>19828800</v>
      </c>
      <c r="Q12" s="1">
        <v>32</v>
      </c>
      <c r="R12" s="17">
        <v>10707552</v>
      </c>
      <c r="S12" s="17">
        <f t="shared" ref="S12:S15" si="1">P12-R12</f>
        <v>9121248</v>
      </c>
      <c r="T12" s="17">
        <f>I12+S12</f>
        <v>9357873</v>
      </c>
      <c r="U12" s="82">
        <v>54375</v>
      </c>
      <c r="V12" s="17">
        <f>T12-U12</f>
        <v>9303498</v>
      </c>
      <c r="W12" s="76">
        <v>0.3</v>
      </c>
      <c r="X12" s="17">
        <f t="shared" ref="X12:X15" si="2">V12*0.3%</f>
        <v>27910.493999999999</v>
      </c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</row>
    <row r="13" spans="1:41" s="1" customFormat="1" x14ac:dyDescent="0.7">
      <c r="A13" s="1">
        <v>3</v>
      </c>
      <c r="B13" s="1" t="s">
        <v>90</v>
      </c>
      <c r="C13" s="1">
        <v>3</v>
      </c>
      <c r="D13" s="14">
        <v>3</v>
      </c>
      <c r="E13" s="14">
        <v>1</v>
      </c>
      <c r="F13" s="14">
        <v>32</v>
      </c>
      <c r="G13" s="51">
        <v>1332</v>
      </c>
      <c r="H13" s="14">
        <v>200</v>
      </c>
      <c r="I13" s="77">
        <f t="shared" si="0"/>
        <v>266400</v>
      </c>
      <c r="J13" s="1">
        <v>3</v>
      </c>
      <c r="K13" s="1" t="s">
        <v>18</v>
      </c>
      <c r="L13" s="61" t="s">
        <v>22</v>
      </c>
      <c r="M13" s="61"/>
      <c r="N13" s="1">
        <v>288</v>
      </c>
      <c r="O13" s="1">
        <v>6750</v>
      </c>
      <c r="P13" s="16">
        <f>N13*O13</f>
        <v>1944000</v>
      </c>
      <c r="Q13" s="1">
        <v>17</v>
      </c>
      <c r="R13" s="17">
        <v>466560</v>
      </c>
      <c r="S13" s="17">
        <f t="shared" si="1"/>
        <v>1477440</v>
      </c>
      <c r="T13" s="17">
        <f>I13+S13</f>
        <v>1743840</v>
      </c>
      <c r="U13" s="82">
        <f>T13</f>
        <v>1743840</v>
      </c>
      <c r="V13" s="16">
        <v>0</v>
      </c>
      <c r="W13" s="76"/>
      <c r="X13" s="17">
        <f t="shared" si="2"/>
        <v>0</v>
      </c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</row>
    <row r="14" spans="1:41" s="1" customFormat="1" x14ac:dyDescent="0.7">
      <c r="A14" s="1">
        <v>4</v>
      </c>
      <c r="B14" s="1" t="s">
        <v>91</v>
      </c>
      <c r="C14" s="1">
        <v>1</v>
      </c>
      <c r="D14" s="14">
        <v>0</v>
      </c>
      <c r="E14" s="14">
        <v>3</v>
      </c>
      <c r="F14" s="14">
        <v>67</v>
      </c>
      <c r="G14" s="51">
        <v>367</v>
      </c>
      <c r="H14" s="23">
        <v>400</v>
      </c>
      <c r="I14" s="77">
        <f t="shared" si="0"/>
        <v>146800</v>
      </c>
      <c r="J14" s="1">
        <v>4</v>
      </c>
      <c r="L14" s="61"/>
      <c r="M14" s="61"/>
      <c r="O14" s="16"/>
      <c r="P14" s="16"/>
      <c r="R14" s="17"/>
      <c r="S14" s="17"/>
      <c r="T14" s="17">
        <f>I14</f>
        <v>146800</v>
      </c>
      <c r="U14" s="82">
        <f>T14</f>
        <v>146800</v>
      </c>
      <c r="V14" s="16">
        <v>0</v>
      </c>
      <c r="W14" s="76">
        <v>0.01</v>
      </c>
      <c r="X14" s="17">
        <f t="shared" si="2"/>
        <v>0</v>
      </c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</row>
    <row r="15" spans="1:41" s="1" customFormat="1" x14ac:dyDescent="0.7">
      <c r="A15" s="1">
        <v>5</v>
      </c>
      <c r="B15" s="1" t="s">
        <v>92</v>
      </c>
      <c r="C15" s="1">
        <v>3</v>
      </c>
      <c r="D15" s="14">
        <v>5</v>
      </c>
      <c r="E15" s="14">
        <v>0</v>
      </c>
      <c r="F15" s="14">
        <v>90</v>
      </c>
      <c r="G15" s="51">
        <v>2090</v>
      </c>
      <c r="H15" s="14">
        <v>100</v>
      </c>
      <c r="I15" s="77">
        <f t="shared" si="0"/>
        <v>209000</v>
      </c>
      <c r="J15" s="1">
        <v>5</v>
      </c>
      <c r="L15" s="61" t="s">
        <v>22</v>
      </c>
      <c r="M15" s="61" t="s">
        <v>25</v>
      </c>
      <c r="N15" s="1">
        <v>4841.6000000000004</v>
      </c>
      <c r="O15" s="16">
        <v>5700</v>
      </c>
      <c r="P15" s="16">
        <f>N15*O15</f>
        <v>27597120.000000004</v>
      </c>
      <c r="Q15" s="1">
        <v>32</v>
      </c>
      <c r="R15" s="17">
        <v>14902444.800000001</v>
      </c>
      <c r="S15" s="17">
        <f t="shared" si="1"/>
        <v>12694675.200000003</v>
      </c>
      <c r="T15" s="17">
        <f>I15+S15</f>
        <v>12903675.200000003</v>
      </c>
      <c r="U15" s="82">
        <v>87960</v>
      </c>
      <c r="V15" s="17">
        <f>T15-U15</f>
        <v>12815715.200000003</v>
      </c>
      <c r="W15" s="76">
        <v>0.3</v>
      </c>
      <c r="X15" s="17">
        <f t="shared" si="2"/>
        <v>38447.145600000011</v>
      </c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</row>
    <row r="16" spans="1:41" s="1" customFormat="1" x14ac:dyDescent="0.7">
      <c r="A16" s="1">
        <v>6</v>
      </c>
      <c r="B16" s="1" t="s">
        <v>93</v>
      </c>
      <c r="C16" s="1">
        <v>1</v>
      </c>
      <c r="D16" s="14">
        <v>29</v>
      </c>
      <c r="E16" s="14">
        <v>2</v>
      </c>
      <c r="F16" s="14">
        <v>3</v>
      </c>
      <c r="G16" s="51">
        <v>11803</v>
      </c>
      <c r="H16" s="23">
        <v>98</v>
      </c>
      <c r="I16" s="77">
        <f t="shared" si="0"/>
        <v>1156694</v>
      </c>
      <c r="J16" s="1">
        <v>6</v>
      </c>
      <c r="O16" s="16"/>
      <c r="P16" s="16"/>
      <c r="S16" s="17"/>
      <c r="T16" s="17">
        <f>I16</f>
        <v>1156694</v>
      </c>
      <c r="U16" s="17">
        <f>T16</f>
        <v>1156694</v>
      </c>
      <c r="V16" s="16">
        <v>0</v>
      </c>
      <c r="W16" s="76">
        <v>0</v>
      </c>
      <c r="X16" s="17">
        <v>0</v>
      </c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</row>
    <row r="17" spans="1:41" s="1" customFormat="1" x14ac:dyDescent="0.7">
      <c r="A17" s="1">
        <v>7</v>
      </c>
      <c r="B17" s="1" t="s">
        <v>94</v>
      </c>
      <c r="C17" s="1">
        <v>1</v>
      </c>
      <c r="D17" s="14">
        <v>25</v>
      </c>
      <c r="E17" s="14">
        <v>1</v>
      </c>
      <c r="F17" s="14">
        <v>93</v>
      </c>
      <c r="G17" s="51">
        <v>10193</v>
      </c>
      <c r="H17" s="23">
        <v>98</v>
      </c>
      <c r="I17" s="77">
        <f t="shared" si="0"/>
        <v>998914</v>
      </c>
      <c r="J17" s="1">
        <v>7</v>
      </c>
      <c r="O17" s="16"/>
      <c r="P17" s="16"/>
      <c r="S17" s="17"/>
      <c r="T17" s="17">
        <f t="shared" ref="T17:T28" si="3">I17</f>
        <v>998914</v>
      </c>
      <c r="U17" s="17">
        <f t="shared" ref="U17:U27" si="4">T17</f>
        <v>998914</v>
      </c>
      <c r="V17" s="16">
        <v>0</v>
      </c>
      <c r="W17" s="76">
        <v>0</v>
      </c>
      <c r="X17" s="17">
        <v>0</v>
      </c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</row>
    <row r="18" spans="1:41" s="1" customFormat="1" x14ac:dyDescent="0.7">
      <c r="A18" s="1">
        <v>8</v>
      </c>
      <c r="B18" s="1" t="s">
        <v>95</v>
      </c>
      <c r="C18" s="1">
        <v>1</v>
      </c>
      <c r="D18" s="14">
        <v>5</v>
      </c>
      <c r="E18" s="14">
        <v>0</v>
      </c>
      <c r="F18" s="14">
        <v>0</v>
      </c>
      <c r="G18" s="51">
        <v>2000</v>
      </c>
      <c r="H18" s="23">
        <v>98</v>
      </c>
      <c r="I18" s="77">
        <f t="shared" si="0"/>
        <v>196000</v>
      </c>
      <c r="J18" s="1">
        <v>8</v>
      </c>
      <c r="O18" s="16"/>
      <c r="P18" s="16"/>
      <c r="S18" s="17"/>
      <c r="T18" s="17">
        <f t="shared" si="3"/>
        <v>196000</v>
      </c>
      <c r="U18" s="17">
        <f t="shared" si="4"/>
        <v>196000</v>
      </c>
      <c r="V18" s="16">
        <v>0</v>
      </c>
      <c r="W18" s="76">
        <v>0</v>
      </c>
      <c r="X18" s="17">
        <v>0</v>
      </c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</row>
    <row r="19" spans="1:41" s="1" customFormat="1" x14ac:dyDescent="0.7">
      <c r="A19" s="1">
        <v>9</v>
      </c>
      <c r="B19" s="1" t="s">
        <v>96</v>
      </c>
      <c r="C19" s="1">
        <v>1</v>
      </c>
      <c r="D19" s="14">
        <v>0</v>
      </c>
      <c r="E19" s="14">
        <v>0</v>
      </c>
      <c r="F19" s="14">
        <v>78</v>
      </c>
      <c r="G19" s="51">
        <v>78</v>
      </c>
      <c r="H19" s="14">
        <v>400</v>
      </c>
      <c r="I19" s="77">
        <f t="shared" si="0"/>
        <v>31200</v>
      </c>
      <c r="J19" s="1">
        <v>9</v>
      </c>
      <c r="O19" s="16"/>
      <c r="P19" s="16"/>
      <c r="S19" s="17"/>
      <c r="T19" s="17">
        <f t="shared" si="3"/>
        <v>31200</v>
      </c>
      <c r="U19" s="17">
        <f t="shared" si="4"/>
        <v>31200</v>
      </c>
      <c r="V19" s="16">
        <v>0</v>
      </c>
      <c r="W19" s="76">
        <v>0</v>
      </c>
      <c r="X19" s="17">
        <v>0</v>
      </c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</row>
    <row r="20" spans="1:41" s="1" customFormat="1" x14ac:dyDescent="0.7">
      <c r="A20" s="1">
        <v>10</v>
      </c>
      <c r="B20" s="1" t="s">
        <v>97</v>
      </c>
      <c r="C20" s="1">
        <v>1</v>
      </c>
      <c r="D20" s="14">
        <v>4</v>
      </c>
      <c r="E20" s="14">
        <v>1</v>
      </c>
      <c r="F20" s="14">
        <v>2</v>
      </c>
      <c r="G20" s="51">
        <v>1702</v>
      </c>
      <c r="H20" s="14">
        <v>100</v>
      </c>
      <c r="I20" s="77">
        <f t="shared" si="0"/>
        <v>170200</v>
      </c>
      <c r="J20" s="1">
        <v>10</v>
      </c>
      <c r="O20" s="16"/>
      <c r="P20" s="16"/>
      <c r="S20" s="17"/>
      <c r="T20" s="17">
        <f t="shared" si="3"/>
        <v>170200</v>
      </c>
      <c r="U20" s="17">
        <f t="shared" si="4"/>
        <v>170200</v>
      </c>
      <c r="V20" s="16">
        <v>0</v>
      </c>
      <c r="W20" s="76">
        <v>0</v>
      </c>
      <c r="X20" s="17">
        <v>0</v>
      </c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</row>
    <row r="21" spans="1:41" s="1" customFormat="1" x14ac:dyDescent="0.7">
      <c r="A21" s="1">
        <v>11</v>
      </c>
      <c r="B21" s="1" t="s">
        <v>98</v>
      </c>
      <c r="C21" s="1">
        <v>1</v>
      </c>
      <c r="D21" s="14">
        <v>5</v>
      </c>
      <c r="E21" s="14">
        <v>3</v>
      </c>
      <c r="F21" s="14">
        <v>58</v>
      </c>
      <c r="G21" s="51">
        <v>2358</v>
      </c>
      <c r="H21" s="23">
        <v>125</v>
      </c>
      <c r="I21" s="77">
        <f t="shared" si="0"/>
        <v>294750</v>
      </c>
      <c r="J21" s="1">
        <v>11</v>
      </c>
      <c r="O21" s="16"/>
      <c r="P21" s="16"/>
      <c r="S21" s="17"/>
      <c r="T21" s="17">
        <f t="shared" si="3"/>
        <v>294750</v>
      </c>
      <c r="U21" s="17">
        <f t="shared" si="4"/>
        <v>294750</v>
      </c>
      <c r="V21" s="16">
        <v>0</v>
      </c>
      <c r="W21" s="76">
        <v>0</v>
      </c>
      <c r="X21" s="17">
        <v>0</v>
      </c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</row>
    <row r="22" spans="1:41" s="1" customFormat="1" x14ac:dyDescent="0.7">
      <c r="A22" s="1">
        <v>12</v>
      </c>
      <c r="B22" s="1" t="s">
        <v>99</v>
      </c>
      <c r="C22" s="1">
        <v>1</v>
      </c>
      <c r="D22" s="14">
        <v>5</v>
      </c>
      <c r="E22" s="14">
        <v>3</v>
      </c>
      <c r="F22" s="14">
        <v>98</v>
      </c>
      <c r="G22" s="51">
        <v>2398</v>
      </c>
      <c r="H22" s="23">
        <v>125</v>
      </c>
      <c r="I22" s="77">
        <f t="shared" si="0"/>
        <v>299750</v>
      </c>
      <c r="J22" s="1">
        <v>12</v>
      </c>
      <c r="O22" s="16"/>
      <c r="P22" s="16"/>
      <c r="S22" s="17"/>
      <c r="T22" s="17">
        <f t="shared" si="3"/>
        <v>299750</v>
      </c>
      <c r="U22" s="17">
        <f t="shared" si="4"/>
        <v>299750</v>
      </c>
      <c r="V22" s="16">
        <v>0</v>
      </c>
      <c r="W22" s="76">
        <v>0</v>
      </c>
      <c r="X22" s="17">
        <v>0</v>
      </c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</row>
    <row r="23" spans="1:41" s="1" customFormat="1" x14ac:dyDescent="0.7">
      <c r="A23" s="1">
        <v>13</v>
      </c>
      <c r="B23" s="1" t="s">
        <v>100</v>
      </c>
      <c r="C23" s="1">
        <v>1</v>
      </c>
      <c r="D23" s="14">
        <v>6</v>
      </c>
      <c r="E23" s="14">
        <v>0</v>
      </c>
      <c r="F23" s="14">
        <v>39</v>
      </c>
      <c r="G23" s="51">
        <v>2439</v>
      </c>
      <c r="H23" s="23">
        <v>125</v>
      </c>
      <c r="I23" s="77">
        <f t="shared" si="0"/>
        <v>304875</v>
      </c>
      <c r="J23" s="1">
        <v>13</v>
      </c>
      <c r="O23" s="16"/>
      <c r="P23" s="16"/>
      <c r="S23" s="17"/>
      <c r="T23" s="17">
        <f t="shared" si="3"/>
        <v>304875</v>
      </c>
      <c r="U23" s="17">
        <f t="shared" si="4"/>
        <v>304875</v>
      </c>
      <c r="V23" s="16">
        <v>0</v>
      </c>
      <c r="W23" s="76">
        <v>0</v>
      </c>
      <c r="X23" s="17">
        <v>0</v>
      </c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</row>
    <row r="24" spans="1:41" s="1" customFormat="1" x14ac:dyDescent="0.7">
      <c r="A24" s="1">
        <v>14</v>
      </c>
      <c r="B24" s="1" t="s">
        <v>101</v>
      </c>
      <c r="C24" s="1">
        <v>1</v>
      </c>
      <c r="D24" s="14">
        <v>5</v>
      </c>
      <c r="E24" s="14">
        <v>3</v>
      </c>
      <c r="F24" s="14">
        <v>97</v>
      </c>
      <c r="G24" s="51">
        <v>2397</v>
      </c>
      <c r="H24" s="23">
        <v>125</v>
      </c>
      <c r="I24" s="77">
        <f t="shared" si="0"/>
        <v>299625</v>
      </c>
      <c r="J24" s="1">
        <v>14</v>
      </c>
      <c r="O24" s="16"/>
      <c r="P24" s="16"/>
      <c r="S24" s="17"/>
      <c r="T24" s="17">
        <f t="shared" si="3"/>
        <v>299625</v>
      </c>
      <c r="U24" s="17">
        <f t="shared" si="4"/>
        <v>299625</v>
      </c>
      <c r="V24" s="16">
        <v>0</v>
      </c>
      <c r="W24" s="76">
        <v>0</v>
      </c>
      <c r="X24" s="17">
        <v>0</v>
      </c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</row>
    <row r="25" spans="1:41" s="1" customFormat="1" x14ac:dyDescent="0.7">
      <c r="A25" s="1">
        <v>15</v>
      </c>
      <c r="B25" s="1" t="s">
        <v>102</v>
      </c>
      <c r="C25" s="1">
        <v>1</v>
      </c>
      <c r="D25" s="14">
        <v>6</v>
      </c>
      <c r="E25" s="14">
        <v>0</v>
      </c>
      <c r="F25" s="14">
        <v>82</v>
      </c>
      <c r="G25" s="51">
        <v>2482</v>
      </c>
      <c r="H25" s="14">
        <v>125</v>
      </c>
      <c r="I25" s="77">
        <f t="shared" si="0"/>
        <v>310250</v>
      </c>
      <c r="J25" s="1">
        <v>15</v>
      </c>
      <c r="O25" s="16"/>
      <c r="P25" s="16"/>
      <c r="S25" s="17"/>
      <c r="T25" s="17">
        <f t="shared" si="3"/>
        <v>310250</v>
      </c>
      <c r="U25" s="17">
        <f t="shared" si="4"/>
        <v>310250</v>
      </c>
      <c r="V25" s="16">
        <v>0</v>
      </c>
      <c r="W25" s="76">
        <v>0</v>
      </c>
      <c r="X25" s="17">
        <v>0</v>
      </c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</row>
    <row r="26" spans="1:41" s="1" customFormat="1" x14ac:dyDescent="0.7">
      <c r="A26" s="1">
        <v>16</v>
      </c>
      <c r="B26" s="1" t="s">
        <v>103</v>
      </c>
      <c r="C26" s="1">
        <v>1</v>
      </c>
      <c r="D26" s="14">
        <v>6</v>
      </c>
      <c r="E26" s="14">
        <v>3</v>
      </c>
      <c r="F26" s="14">
        <v>33</v>
      </c>
      <c r="G26" s="51">
        <v>2733</v>
      </c>
      <c r="H26" s="14">
        <v>125</v>
      </c>
      <c r="I26" s="77">
        <f t="shared" si="0"/>
        <v>341625</v>
      </c>
      <c r="J26" s="1">
        <v>16</v>
      </c>
      <c r="O26" s="16"/>
      <c r="P26" s="16"/>
      <c r="S26" s="17"/>
      <c r="T26" s="17">
        <f t="shared" si="3"/>
        <v>341625</v>
      </c>
      <c r="U26" s="17">
        <f t="shared" si="4"/>
        <v>341625</v>
      </c>
      <c r="V26" s="16">
        <v>0</v>
      </c>
      <c r="W26" s="76">
        <v>0</v>
      </c>
      <c r="X26" s="17">
        <v>0</v>
      </c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</row>
    <row r="27" spans="1:41" s="1" customFormat="1" x14ac:dyDescent="0.7">
      <c r="A27" s="1">
        <v>17</v>
      </c>
      <c r="B27" s="1" t="s">
        <v>104</v>
      </c>
      <c r="C27" s="1">
        <v>1</v>
      </c>
      <c r="D27" s="14">
        <v>13</v>
      </c>
      <c r="E27" s="14">
        <v>0</v>
      </c>
      <c r="F27" s="14">
        <v>88</v>
      </c>
      <c r="G27" s="51">
        <v>5288</v>
      </c>
      <c r="H27" s="23">
        <v>98</v>
      </c>
      <c r="I27" s="77">
        <f t="shared" si="0"/>
        <v>518224</v>
      </c>
      <c r="J27" s="1">
        <v>17</v>
      </c>
      <c r="O27" s="16"/>
      <c r="P27" s="16"/>
      <c r="S27" s="17"/>
      <c r="T27" s="17">
        <f t="shared" si="3"/>
        <v>518224</v>
      </c>
      <c r="U27" s="17">
        <f t="shared" si="4"/>
        <v>518224</v>
      </c>
      <c r="V27" s="16">
        <v>0</v>
      </c>
      <c r="W27" s="76">
        <v>0</v>
      </c>
      <c r="X27" s="17">
        <v>0</v>
      </c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</row>
    <row r="28" spans="1:41" s="29" customFormat="1" x14ac:dyDescent="0.7">
      <c r="A28" s="1">
        <v>18</v>
      </c>
      <c r="B28" s="61" t="s">
        <v>754</v>
      </c>
      <c r="C28" s="61">
        <v>3</v>
      </c>
      <c r="D28" s="1">
        <v>5</v>
      </c>
      <c r="E28" s="1">
        <v>2</v>
      </c>
      <c r="F28" s="1">
        <v>11</v>
      </c>
      <c r="G28" s="51">
        <v>2211</v>
      </c>
      <c r="H28" s="90">
        <v>200</v>
      </c>
      <c r="I28" s="77">
        <f>G28*H28</f>
        <v>442200</v>
      </c>
      <c r="J28" s="1">
        <v>18</v>
      </c>
      <c r="K28" s="97"/>
      <c r="L28" s="97"/>
      <c r="M28" s="97"/>
      <c r="N28" s="17"/>
      <c r="O28" s="16"/>
      <c r="P28" s="16"/>
      <c r="Q28" s="14"/>
      <c r="R28" s="91"/>
      <c r="S28" s="17"/>
      <c r="T28" s="17">
        <f t="shared" si="3"/>
        <v>442200</v>
      </c>
      <c r="U28" s="17">
        <v>0</v>
      </c>
      <c r="V28" s="17">
        <f>T28</f>
        <v>442200</v>
      </c>
      <c r="W28" s="76">
        <v>0.01</v>
      </c>
      <c r="X28" s="76">
        <f>V28*0.1%</f>
        <v>442.2</v>
      </c>
    </row>
    <row r="29" spans="1:41" x14ac:dyDescent="0.7">
      <c r="I29" s="4"/>
      <c r="T29" s="4"/>
      <c r="V29" s="68">
        <f>SUM(V11:V28)</f>
        <v>24204439.200000003</v>
      </c>
      <c r="W29" s="76"/>
      <c r="X29" s="68">
        <f>SUM(X11:X28)</f>
        <v>71728.917600000001</v>
      </c>
    </row>
    <row r="31" spans="1:41" x14ac:dyDescent="0.7">
      <c r="A31" s="142"/>
    </row>
    <row r="32" spans="1:41" x14ac:dyDescent="0.7">
      <c r="B32" s="3" t="s">
        <v>209</v>
      </c>
      <c r="E32" s="3" t="s">
        <v>210</v>
      </c>
      <c r="N32" s="3" t="s">
        <v>400</v>
      </c>
    </row>
    <row r="33" spans="5:14" x14ac:dyDescent="0.7">
      <c r="E33" s="3" t="s">
        <v>211</v>
      </c>
      <c r="N33" s="3" t="s">
        <v>401</v>
      </c>
    </row>
    <row r="34" spans="5:14" x14ac:dyDescent="0.7">
      <c r="E34" s="3" t="s">
        <v>212</v>
      </c>
      <c r="N34" s="3" t="s">
        <v>402</v>
      </c>
    </row>
    <row r="35" spans="5:14" x14ac:dyDescent="0.7">
      <c r="E35" s="3" t="s">
        <v>213</v>
      </c>
    </row>
    <row r="36" spans="5:14" x14ac:dyDescent="0.7">
      <c r="E36" s="3" t="s">
        <v>214</v>
      </c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K6:K10"/>
    <mergeCell ref="N6:N10"/>
    <mergeCell ref="D8:D10"/>
    <mergeCell ref="E8:E10"/>
    <mergeCell ref="F8:F10"/>
    <mergeCell ref="O6:O10"/>
    <mergeCell ref="J6:J10"/>
    <mergeCell ref="L6:L10"/>
    <mergeCell ref="M6:M10"/>
    <mergeCell ref="P6:P10"/>
    <mergeCell ref="Q6:R6"/>
    <mergeCell ref="S6:S10"/>
    <mergeCell ref="Q7:Q10"/>
    <mergeCell ref="R7:R10"/>
  </mergeCells>
  <pageMargins left="3.937007874015748E-2" right="3.937007874015748E-2" top="0.74803149606299213" bottom="0.74803149606299213" header="0.31496062992125984" footer="0.31496062992125984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98"/>
  <sheetViews>
    <sheetView topLeftCell="A65" zoomScale="90" zoomScaleNormal="90" workbookViewId="0">
      <selection activeCell="A65" sqref="A65"/>
    </sheetView>
  </sheetViews>
  <sheetFormatPr defaultColWidth="9" defaultRowHeight="21" x14ac:dyDescent="0.7"/>
  <cols>
    <col min="1" max="1" width="3" style="3" customWidth="1"/>
    <col min="2" max="2" width="9.332031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9.58203125" style="3" customWidth="1"/>
    <col min="10" max="10" width="4.33203125" style="3" customWidth="1"/>
    <col min="11" max="11" width="9.5" style="3" customWidth="1"/>
    <col min="12" max="12" width="7.6640625" style="3" customWidth="1"/>
    <col min="13" max="13" width="7.08203125" style="3" customWidth="1"/>
    <col min="14" max="14" width="9.6640625" style="3" customWidth="1"/>
    <col min="15" max="15" width="6.5" style="3" customWidth="1"/>
    <col min="16" max="16" width="6" style="3" customWidth="1"/>
    <col min="17" max="17" width="9" style="3"/>
    <col min="18" max="18" width="13.08203125" style="3" customWidth="1"/>
    <col min="19" max="19" width="8.58203125" style="3" customWidth="1"/>
    <col min="20" max="20" width="9.83203125" style="3" customWidth="1"/>
    <col min="21" max="21" width="6.5" style="3" customWidth="1"/>
    <col min="22" max="22" width="10" style="3" customWidth="1"/>
    <col min="23" max="16384" width="9" style="3"/>
  </cols>
  <sheetData>
    <row r="1" spans="1:23" s="406" customFormat="1" ht="24" x14ac:dyDescent="0.8">
      <c r="T1" s="409" t="s">
        <v>57</v>
      </c>
    </row>
    <row r="2" spans="1:23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</row>
    <row r="3" spans="1:23" s="406" customFormat="1" ht="24" x14ac:dyDescent="0.8">
      <c r="A3" s="449" t="s">
        <v>106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</row>
    <row r="4" spans="1:23" x14ac:dyDescent="0.7">
      <c r="A4" s="258"/>
      <c r="B4" s="258"/>
      <c r="C4" s="258"/>
      <c r="D4" s="258"/>
      <c r="E4" s="258"/>
      <c r="F4" s="83"/>
      <c r="G4" s="258"/>
      <c r="H4" s="258"/>
      <c r="I4" s="258"/>
      <c r="J4" s="258"/>
      <c r="K4" s="258"/>
      <c r="L4" s="258"/>
      <c r="M4" s="258"/>
      <c r="N4" s="258"/>
      <c r="O4" s="258"/>
      <c r="P4" s="258"/>
      <c r="Q4" s="258"/>
      <c r="R4" s="258"/>
      <c r="S4" s="258"/>
      <c r="T4" s="258"/>
      <c r="U4" s="258"/>
      <c r="V4" s="258"/>
    </row>
    <row r="5" spans="1:23" ht="23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5"/>
      <c r="R5" s="456" t="s">
        <v>2</v>
      </c>
      <c r="S5" s="459" t="s">
        <v>3</v>
      </c>
      <c r="T5" s="456" t="s">
        <v>4</v>
      </c>
      <c r="U5" s="259"/>
      <c r="V5" s="462" t="s">
        <v>62</v>
      </c>
    </row>
    <row r="6" spans="1:23" ht="23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397</v>
      </c>
      <c r="M6" s="437" t="s">
        <v>21</v>
      </c>
      <c r="N6" s="434" t="s">
        <v>48</v>
      </c>
      <c r="O6" s="443" t="s">
        <v>12</v>
      </c>
      <c r="P6" s="444"/>
      <c r="Q6" s="434" t="s">
        <v>13</v>
      </c>
      <c r="R6" s="457"/>
      <c r="S6" s="460"/>
      <c r="T6" s="457"/>
      <c r="U6" s="260"/>
      <c r="V6" s="463"/>
    </row>
    <row r="7" spans="1:23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8"/>
      <c r="N7" s="435"/>
      <c r="O7" s="434" t="s">
        <v>67</v>
      </c>
      <c r="P7" s="445" t="s">
        <v>215</v>
      </c>
      <c r="Q7" s="435"/>
      <c r="R7" s="457"/>
      <c r="S7" s="460"/>
      <c r="T7" s="457"/>
      <c r="U7" s="260" t="s">
        <v>59</v>
      </c>
      <c r="V7" s="463"/>
    </row>
    <row r="8" spans="1:23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8"/>
      <c r="N8" s="435"/>
      <c r="O8" s="435"/>
      <c r="P8" s="446"/>
      <c r="Q8" s="435"/>
      <c r="R8" s="457"/>
      <c r="S8" s="460"/>
      <c r="T8" s="457"/>
      <c r="U8" s="260" t="s">
        <v>60</v>
      </c>
      <c r="V8" s="463"/>
    </row>
    <row r="9" spans="1:23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8"/>
      <c r="N9" s="435"/>
      <c r="O9" s="435"/>
      <c r="P9" s="446"/>
      <c r="Q9" s="435"/>
      <c r="R9" s="457"/>
      <c r="S9" s="460"/>
      <c r="T9" s="457"/>
      <c r="U9" s="260" t="s">
        <v>61</v>
      </c>
      <c r="V9" s="463"/>
    </row>
    <row r="10" spans="1:23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9"/>
      <c r="N10" s="436"/>
      <c r="O10" s="436"/>
      <c r="P10" s="447"/>
      <c r="Q10" s="436"/>
      <c r="R10" s="458"/>
      <c r="S10" s="461"/>
      <c r="T10" s="458"/>
      <c r="U10" s="261"/>
      <c r="V10" s="464"/>
    </row>
    <row r="11" spans="1:23" s="1" customFormat="1" x14ac:dyDescent="0.7">
      <c r="A11" s="1">
        <v>1</v>
      </c>
      <c r="B11" s="1" t="s">
        <v>107</v>
      </c>
      <c r="D11" s="14">
        <v>10</v>
      </c>
      <c r="E11" s="14">
        <v>2</v>
      </c>
      <c r="F11" s="14">
        <v>93</v>
      </c>
      <c r="G11" s="51">
        <v>4293</v>
      </c>
      <c r="H11" s="14">
        <v>100</v>
      </c>
      <c r="I11" s="77">
        <f>G11*H11</f>
        <v>429300</v>
      </c>
      <c r="J11" s="1">
        <v>1</v>
      </c>
      <c r="M11" s="16"/>
      <c r="N11" s="16"/>
      <c r="Q11" s="16"/>
      <c r="R11" s="17">
        <f>I11+Q11</f>
        <v>429300</v>
      </c>
      <c r="S11" s="472">
        <v>50000000</v>
      </c>
      <c r="T11" s="16"/>
      <c r="U11" s="79"/>
      <c r="V11" s="17"/>
      <c r="W11" s="29"/>
    </row>
    <row r="12" spans="1:23" s="1" customFormat="1" x14ac:dyDescent="0.7">
      <c r="A12" s="1">
        <v>2</v>
      </c>
      <c r="B12" s="1" t="s">
        <v>108</v>
      </c>
      <c r="D12" s="14">
        <v>8</v>
      </c>
      <c r="E12" s="14">
        <v>0</v>
      </c>
      <c r="F12" s="14">
        <v>78</v>
      </c>
      <c r="G12" s="51">
        <v>3278</v>
      </c>
      <c r="H12" s="23">
        <v>125</v>
      </c>
      <c r="I12" s="77">
        <f t="shared" ref="I12:I76" si="0">G12*H12</f>
        <v>409750</v>
      </c>
      <c r="J12" s="1">
        <v>2</v>
      </c>
      <c r="M12" s="16"/>
      <c r="N12" s="16"/>
      <c r="Q12" s="16"/>
      <c r="R12" s="17">
        <f>I12+Q12</f>
        <v>409750</v>
      </c>
      <c r="S12" s="472"/>
      <c r="T12" s="16"/>
      <c r="U12" s="79"/>
      <c r="V12" s="17"/>
      <c r="W12" s="29"/>
    </row>
    <row r="13" spans="1:23" s="1" customFormat="1" x14ac:dyDescent="0.7">
      <c r="A13" s="1">
        <v>3</v>
      </c>
      <c r="B13" s="1" t="s">
        <v>109</v>
      </c>
      <c r="D13" s="14">
        <v>2</v>
      </c>
      <c r="E13" s="14">
        <v>3</v>
      </c>
      <c r="F13" s="14">
        <v>95</v>
      </c>
      <c r="G13" s="51">
        <v>1195</v>
      </c>
      <c r="H13" s="23">
        <v>150</v>
      </c>
      <c r="I13" s="77">
        <f t="shared" si="0"/>
        <v>179250</v>
      </c>
      <c r="J13" s="1">
        <v>3</v>
      </c>
      <c r="N13" s="16"/>
      <c r="Q13" s="16"/>
      <c r="R13" s="17">
        <f>I13+Q13</f>
        <v>179250</v>
      </c>
      <c r="S13" s="472"/>
      <c r="T13" s="16"/>
      <c r="U13" s="79"/>
      <c r="V13" s="17"/>
      <c r="W13" s="29"/>
    </row>
    <row r="14" spans="1:23" s="1" customFormat="1" x14ac:dyDescent="0.7">
      <c r="A14" s="1">
        <v>4</v>
      </c>
      <c r="B14" s="1" t="s">
        <v>110</v>
      </c>
      <c r="D14" s="14">
        <v>27</v>
      </c>
      <c r="E14" s="14">
        <v>2</v>
      </c>
      <c r="F14" s="14">
        <v>76</v>
      </c>
      <c r="G14" s="51">
        <v>11076</v>
      </c>
      <c r="H14" s="23">
        <v>125</v>
      </c>
      <c r="I14" s="77">
        <f t="shared" si="0"/>
        <v>1384500</v>
      </c>
      <c r="J14" s="1">
        <v>4</v>
      </c>
      <c r="M14" s="16"/>
      <c r="N14" s="16"/>
      <c r="Q14" s="16"/>
      <c r="R14" s="17">
        <f t="shared" ref="R14:R78" si="1">I14+Q14</f>
        <v>1384500</v>
      </c>
      <c r="S14" s="472"/>
      <c r="T14" s="16"/>
      <c r="U14" s="79"/>
      <c r="V14" s="17"/>
      <c r="W14" s="29"/>
    </row>
    <row r="15" spans="1:23" s="1" customFormat="1" x14ac:dyDescent="0.7">
      <c r="A15" s="1">
        <v>5</v>
      </c>
      <c r="B15" s="1" t="s">
        <v>111</v>
      </c>
      <c r="D15" s="14">
        <v>41</v>
      </c>
      <c r="E15" s="14">
        <v>2</v>
      </c>
      <c r="F15" s="14">
        <v>33</v>
      </c>
      <c r="G15" s="51">
        <v>16633</v>
      </c>
      <c r="H15" s="23">
        <v>100</v>
      </c>
      <c r="I15" s="77">
        <f t="shared" si="0"/>
        <v>1663300</v>
      </c>
      <c r="J15" s="1">
        <v>5</v>
      </c>
      <c r="M15" s="16"/>
      <c r="N15" s="16"/>
      <c r="Q15" s="16"/>
      <c r="R15" s="17">
        <f t="shared" si="1"/>
        <v>1663300</v>
      </c>
      <c r="S15" s="472"/>
      <c r="T15" s="16"/>
      <c r="U15" s="79"/>
      <c r="V15" s="17"/>
      <c r="W15" s="29"/>
    </row>
    <row r="16" spans="1:23" s="1" customFormat="1" x14ac:dyDescent="0.7">
      <c r="A16" s="1">
        <v>6</v>
      </c>
      <c r="B16" s="1" t="s">
        <v>112</v>
      </c>
      <c r="D16" s="14">
        <v>18</v>
      </c>
      <c r="E16" s="14">
        <v>0</v>
      </c>
      <c r="F16" s="14">
        <v>3</v>
      </c>
      <c r="G16" s="51">
        <v>7203</v>
      </c>
      <c r="H16" s="14">
        <v>125</v>
      </c>
      <c r="I16" s="77">
        <f t="shared" si="0"/>
        <v>900375</v>
      </c>
      <c r="J16" s="1">
        <v>6</v>
      </c>
      <c r="M16" s="16"/>
      <c r="N16" s="16"/>
      <c r="Q16" s="16"/>
      <c r="R16" s="17">
        <f t="shared" si="1"/>
        <v>900375</v>
      </c>
      <c r="S16" s="472"/>
      <c r="T16" s="16"/>
      <c r="U16" s="79"/>
      <c r="V16" s="17"/>
      <c r="W16" s="29"/>
    </row>
    <row r="17" spans="1:23" s="1" customFormat="1" x14ac:dyDescent="0.7">
      <c r="A17" s="1">
        <v>7</v>
      </c>
      <c r="B17" s="1" t="s">
        <v>113</v>
      </c>
      <c r="D17" s="14">
        <v>11</v>
      </c>
      <c r="E17" s="14">
        <v>0</v>
      </c>
      <c r="F17" s="14">
        <v>33</v>
      </c>
      <c r="G17" s="51">
        <v>4433</v>
      </c>
      <c r="H17" s="14">
        <v>125</v>
      </c>
      <c r="I17" s="77">
        <f t="shared" si="0"/>
        <v>554125</v>
      </c>
      <c r="J17" s="1">
        <v>7</v>
      </c>
      <c r="M17" s="16"/>
      <c r="N17" s="16"/>
      <c r="Q17" s="16"/>
      <c r="R17" s="17">
        <f t="shared" si="1"/>
        <v>554125</v>
      </c>
      <c r="S17" s="472"/>
      <c r="T17" s="16"/>
      <c r="U17" s="79"/>
      <c r="V17" s="17"/>
      <c r="W17" s="29"/>
    </row>
    <row r="18" spans="1:23" s="1" customFormat="1" x14ac:dyDescent="0.7">
      <c r="A18" s="1">
        <v>8</v>
      </c>
      <c r="B18" s="1" t="s">
        <v>114</v>
      </c>
      <c r="D18" s="14">
        <v>20</v>
      </c>
      <c r="E18" s="14">
        <v>3</v>
      </c>
      <c r="F18" s="14">
        <v>23</v>
      </c>
      <c r="G18" s="51">
        <v>8323</v>
      </c>
      <c r="H18" s="14">
        <v>100</v>
      </c>
      <c r="I18" s="77">
        <f t="shared" si="0"/>
        <v>832300</v>
      </c>
      <c r="J18" s="1">
        <v>8</v>
      </c>
      <c r="M18" s="16"/>
      <c r="N18" s="16"/>
      <c r="Q18" s="16"/>
      <c r="R18" s="17">
        <f t="shared" si="1"/>
        <v>832300</v>
      </c>
      <c r="S18" s="472"/>
      <c r="T18" s="16"/>
      <c r="U18" s="79"/>
      <c r="V18" s="17"/>
      <c r="W18" s="29"/>
    </row>
    <row r="19" spans="1:23" s="1" customFormat="1" x14ac:dyDescent="0.7">
      <c r="A19" s="1">
        <v>9</v>
      </c>
      <c r="B19" s="1" t="s">
        <v>115</v>
      </c>
      <c r="D19" s="14">
        <v>3</v>
      </c>
      <c r="E19" s="14">
        <v>3</v>
      </c>
      <c r="F19" s="14">
        <v>2</v>
      </c>
      <c r="G19" s="51">
        <v>1502</v>
      </c>
      <c r="H19" s="23">
        <v>125</v>
      </c>
      <c r="I19" s="77">
        <f t="shared" si="0"/>
        <v>187750</v>
      </c>
      <c r="J19" s="1">
        <v>9</v>
      </c>
      <c r="M19" s="16"/>
      <c r="N19" s="16"/>
      <c r="Q19" s="16"/>
      <c r="R19" s="17">
        <f t="shared" si="1"/>
        <v>187750</v>
      </c>
      <c r="S19" s="472"/>
      <c r="T19" s="16"/>
      <c r="U19" s="79"/>
      <c r="V19" s="17"/>
      <c r="W19" s="29"/>
    </row>
    <row r="20" spans="1:23" s="1" customFormat="1" x14ac:dyDescent="0.7">
      <c r="A20" s="1">
        <v>10</v>
      </c>
      <c r="B20" s="1" t="s">
        <v>116</v>
      </c>
      <c r="D20" s="14">
        <v>1</v>
      </c>
      <c r="E20" s="14">
        <v>0</v>
      </c>
      <c r="F20" s="14">
        <v>67</v>
      </c>
      <c r="G20" s="51">
        <v>467</v>
      </c>
      <c r="H20" s="23">
        <v>150</v>
      </c>
      <c r="I20" s="77">
        <f t="shared" si="0"/>
        <v>70050</v>
      </c>
      <c r="J20" s="1">
        <v>10</v>
      </c>
      <c r="M20" s="16"/>
      <c r="N20" s="16"/>
      <c r="Q20" s="16"/>
      <c r="R20" s="17">
        <f t="shared" si="1"/>
        <v>70050</v>
      </c>
      <c r="S20" s="472"/>
      <c r="T20" s="16"/>
      <c r="U20" s="79"/>
      <c r="V20" s="17"/>
      <c r="W20" s="29"/>
    </row>
    <row r="21" spans="1:23" s="1" customFormat="1" x14ac:dyDescent="0.7">
      <c r="A21" s="1">
        <v>11</v>
      </c>
      <c r="B21" s="1" t="s">
        <v>117</v>
      </c>
      <c r="D21" s="14">
        <v>13</v>
      </c>
      <c r="E21" s="14">
        <v>2</v>
      </c>
      <c r="F21" s="14">
        <v>36</v>
      </c>
      <c r="G21" s="51">
        <v>5436</v>
      </c>
      <c r="H21" s="23">
        <v>75</v>
      </c>
      <c r="I21" s="77">
        <f t="shared" si="0"/>
        <v>407700</v>
      </c>
      <c r="J21" s="1">
        <v>11</v>
      </c>
      <c r="M21" s="16"/>
      <c r="N21" s="16"/>
      <c r="Q21" s="16"/>
      <c r="R21" s="17">
        <f t="shared" si="1"/>
        <v>407700</v>
      </c>
      <c r="S21" s="472"/>
      <c r="T21" s="16"/>
      <c r="U21" s="79"/>
      <c r="V21" s="17"/>
      <c r="W21" s="29"/>
    </row>
    <row r="22" spans="1:23" s="1" customFormat="1" x14ac:dyDescent="0.7">
      <c r="A22" s="1">
        <v>12</v>
      </c>
      <c r="B22" s="1" t="s">
        <v>118</v>
      </c>
      <c r="D22" s="14">
        <v>9</v>
      </c>
      <c r="E22" s="14">
        <v>3</v>
      </c>
      <c r="F22" s="14">
        <v>57</v>
      </c>
      <c r="G22" s="51">
        <v>3957</v>
      </c>
      <c r="H22" s="14">
        <v>98</v>
      </c>
      <c r="I22" s="77">
        <f t="shared" si="0"/>
        <v>387786</v>
      </c>
      <c r="J22" s="1">
        <v>12</v>
      </c>
      <c r="M22" s="16"/>
      <c r="N22" s="16"/>
      <c r="Q22" s="16"/>
      <c r="R22" s="17">
        <f t="shared" si="1"/>
        <v>387786</v>
      </c>
      <c r="S22" s="472"/>
      <c r="T22" s="16"/>
      <c r="U22" s="79"/>
      <c r="V22" s="17"/>
      <c r="W22" s="29"/>
    </row>
    <row r="23" spans="1:23" s="1" customFormat="1" x14ac:dyDescent="0.7">
      <c r="A23" s="1">
        <v>13</v>
      </c>
      <c r="B23" s="1" t="s">
        <v>119</v>
      </c>
      <c r="D23" s="14">
        <v>10</v>
      </c>
      <c r="E23" s="14">
        <v>1</v>
      </c>
      <c r="F23" s="14">
        <v>44</v>
      </c>
      <c r="G23" s="51">
        <v>4144</v>
      </c>
      <c r="H23" s="14">
        <v>75</v>
      </c>
      <c r="I23" s="77">
        <f t="shared" si="0"/>
        <v>310800</v>
      </c>
      <c r="J23" s="1">
        <v>13</v>
      </c>
      <c r="M23" s="16"/>
      <c r="N23" s="16"/>
      <c r="Q23" s="16"/>
      <c r="R23" s="17">
        <f t="shared" si="1"/>
        <v>310800</v>
      </c>
      <c r="S23" s="472"/>
      <c r="T23" s="16"/>
      <c r="U23" s="79"/>
      <c r="V23" s="17"/>
      <c r="W23" s="29"/>
    </row>
    <row r="24" spans="1:23" s="1" customFormat="1" x14ac:dyDescent="0.7">
      <c r="A24" s="1">
        <v>14</v>
      </c>
      <c r="B24" s="1" t="s">
        <v>120</v>
      </c>
      <c r="D24" s="14">
        <v>10</v>
      </c>
      <c r="E24" s="14">
        <v>3</v>
      </c>
      <c r="F24" s="14">
        <v>90</v>
      </c>
      <c r="G24" s="51">
        <v>4390</v>
      </c>
      <c r="H24" s="14">
        <v>75</v>
      </c>
      <c r="I24" s="77">
        <f t="shared" si="0"/>
        <v>329250</v>
      </c>
      <c r="J24" s="1">
        <v>14</v>
      </c>
      <c r="M24" s="16"/>
      <c r="N24" s="16"/>
      <c r="Q24" s="16"/>
      <c r="R24" s="17">
        <f t="shared" si="1"/>
        <v>329250</v>
      </c>
      <c r="S24" s="472"/>
      <c r="T24" s="16"/>
      <c r="U24" s="79"/>
      <c r="V24" s="17"/>
      <c r="W24" s="29"/>
    </row>
    <row r="25" spans="1:23" s="1" customFormat="1" x14ac:dyDescent="0.7">
      <c r="A25" s="1">
        <v>15</v>
      </c>
      <c r="B25" s="1" t="s">
        <v>121</v>
      </c>
      <c r="D25" s="14">
        <v>10</v>
      </c>
      <c r="E25" s="14">
        <v>0</v>
      </c>
      <c r="F25" s="14">
        <v>58</v>
      </c>
      <c r="G25" s="51">
        <v>4058</v>
      </c>
      <c r="H25" s="14">
        <v>75</v>
      </c>
      <c r="I25" s="77">
        <f t="shared" si="0"/>
        <v>304350</v>
      </c>
      <c r="J25" s="1">
        <v>15</v>
      </c>
      <c r="M25" s="16"/>
      <c r="N25" s="16"/>
      <c r="Q25" s="16"/>
      <c r="R25" s="17">
        <f t="shared" si="1"/>
        <v>304350</v>
      </c>
      <c r="S25" s="472"/>
      <c r="T25" s="16"/>
      <c r="U25" s="79"/>
      <c r="V25" s="17"/>
      <c r="W25" s="29"/>
    </row>
    <row r="26" spans="1:23" s="1" customFormat="1" x14ac:dyDescent="0.7">
      <c r="A26" s="1">
        <v>16</v>
      </c>
      <c r="B26" s="1" t="s">
        <v>122</v>
      </c>
      <c r="D26" s="14">
        <v>10</v>
      </c>
      <c r="E26" s="14">
        <v>0</v>
      </c>
      <c r="F26" s="14">
        <v>89</v>
      </c>
      <c r="G26" s="51">
        <v>4089</v>
      </c>
      <c r="H26" s="14">
        <v>75</v>
      </c>
      <c r="I26" s="77">
        <f t="shared" si="0"/>
        <v>306675</v>
      </c>
      <c r="J26" s="1">
        <v>16</v>
      </c>
      <c r="M26" s="16"/>
      <c r="N26" s="16"/>
      <c r="Q26" s="16"/>
      <c r="R26" s="17">
        <f t="shared" si="1"/>
        <v>306675</v>
      </c>
      <c r="S26" s="472"/>
      <c r="T26" s="16"/>
      <c r="U26" s="79"/>
      <c r="V26" s="17"/>
      <c r="W26" s="29"/>
    </row>
    <row r="27" spans="1:23" s="1" customFormat="1" x14ac:dyDescent="0.7">
      <c r="A27" s="1">
        <v>17</v>
      </c>
      <c r="B27" s="1" t="s">
        <v>123</v>
      </c>
      <c r="D27" s="14">
        <v>10</v>
      </c>
      <c r="E27" s="14">
        <v>2</v>
      </c>
      <c r="F27" s="14">
        <v>17</v>
      </c>
      <c r="G27" s="51">
        <v>4217</v>
      </c>
      <c r="H27" s="14">
        <v>75</v>
      </c>
      <c r="I27" s="77">
        <f t="shared" si="0"/>
        <v>316275</v>
      </c>
      <c r="J27" s="1">
        <v>17</v>
      </c>
      <c r="M27" s="16"/>
      <c r="N27" s="16"/>
      <c r="Q27" s="16"/>
      <c r="R27" s="17">
        <f t="shared" si="1"/>
        <v>316275</v>
      </c>
      <c r="S27" s="472"/>
      <c r="T27" s="16"/>
      <c r="U27" s="79"/>
      <c r="V27" s="17"/>
      <c r="W27" s="29"/>
    </row>
    <row r="28" spans="1:23" s="1" customFormat="1" x14ac:dyDescent="0.7">
      <c r="A28" s="1">
        <v>18</v>
      </c>
      <c r="B28" s="1" t="s">
        <v>124</v>
      </c>
      <c r="D28" s="14">
        <v>33</v>
      </c>
      <c r="E28" s="14">
        <v>1</v>
      </c>
      <c r="F28" s="14">
        <v>19</v>
      </c>
      <c r="G28" s="51">
        <v>13319</v>
      </c>
      <c r="H28" s="14">
        <v>98</v>
      </c>
      <c r="I28" s="77">
        <f t="shared" si="0"/>
        <v>1305262</v>
      </c>
      <c r="J28" s="1">
        <v>18</v>
      </c>
      <c r="M28" s="16"/>
      <c r="N28" s="16"/>
      <c r="Q28" s="16"/>
      <c r="R28" s="17">
        <f t="shared" si="1"/>
        <v>1305262</v>
      </c>
      <c r="S28" s="472"/>
      <c r="T28" s="16"/>
      <c r="U28" s="79"/>
      <c r="V28" s="17"/>
      <c r="W28" s="29"/>
    </row>
    <row r="29" spans="1:23" s="1" customFormat="1" x14ac:dyDescent="0.7">
      <c r="A29" s="1">
        <v>19</v>
      </c>
      <c r="B29" s="1" t="s">
        <v>743</v>
      </c>
      <c r="D29" s="14">
        <v>15</v>
      </c>
      <c r="E29" s="14">
        <v>0</v>
      </c>
      <c r="F29" s="14">
        <v>15.1</v>
      </c>
      <c r="G29" s="51">
        <v>6015.1</v>
      </c>
      <c r="H29" s="14">
        <v>75</v>
      </c>
      <c r="I29" s="77">
        <f t="shared" si="0"/>
        <v>451132.5</v>
      </c>
      <c r="J29" s="1">
        <v>19</v>
      </c>
      <c r="M29" s="16"/>
      <c r="N29" s="16"/>
      <c r="Q29" s="16"/>
      <c r="R29" s="17">
        <f t="shared" si="1"/>
        <v>451132.5</v>
      </c>
      <c r="S29" s="472"/>
      <c r="T29" s="16"/>
      <c r="U29" s="79"/>
      <c r="V29" s="17"/>
      <c r="W29" s="29"/>
    </row>
    <row r="30" spans="1:23" s="1" customFormat="1" x14ac:dyDescent="0.7">
      <c r="A30" s="1">
        <v>20</v>
      </c>
      <c r="B30" s="1" t="s">
        <v>125</v>
      </c>
      <c r="D30" s="14">
        <v>10</v>
      </c>
      <c r="E30" s="14">
        <v>0</v>
      </c>
      <c r="F30" s="14">
        <v>84</v>
      </c>
      <c r="G30" s="51">
        <v>4084</v>
      </c>
      <c r="H30" s="23">
        <v>100</v>
      </c>
      <c r="I30" s="77">
        <f t="shared" si="0"/>
        <v>408400</v>
      </c>
      <c r="J30" s="1">
        <v>20</v>
      </c>
      <c r="M30" s="16"/>
      <c r="N30" s="16"/>
      <c r="Q30" s="16"/>
      <c r="R30" s="17">
        <f t="shared" si="1"/>
        <v>408400</v>
      </c>
      <c r="S30" s="472"/>
      <c r="T30" s="16"/>
      <c r="U30" s="79"/>
      <c r="V30" s="17"/>
      <c r="W30" s="29"/>
    </row>
    <row r="31" spans="1:23" s="1" customFormat="1" x14ac:dyDescent="0.7">
      <c r="A31" s="1">
        <v>21</v>
      </c>
      <c r="B31" s="1" t="s">
        <v>126</v>
      </c>
      <c r="D31" s="14">
        <v>9</v>
      </c>
      <c r="E31" s="14">
        <v>0</v>
      </c>
      <c r="F31" s="14">
        <v>37</v>
      </c>
      <c r="G31" s="51">
        <v>3637</v>
      </c>
      <c r="H31" s="23">
        <v>150</v>
      </c>
      <c r="I31" s="77">
        <f t="shared" si="0"/>
        <v>545550</v>
      </c>
      <c r="J31" s="1">
        <v>21</v>
      </c>
      <c r="M31" s="16"/>
      <c r="N31" s="16"/>
      <c r="Q31" s="16"/>
      <c r="R31" s="17">
        <f t="shared" si="1"/>
        <v>545550</v>
      </c>
      <c r="S31" s="472"/>
      <c r="T31" s="16"/>
      <c r="U31" s="79"/>
      <c r="V31" s="17"/>
      <c r="W31" s="29"/>
    </row>
    <row r="32" spans="1:23" s="1" customFormat="1" x14ac:dyDescent="0.7">
      <c r="A32" s="1">
        <v>22</v>
      </c>
      <c r="B32" s="1" t="s">
        <v>127</v>
      </c>
      <c r="D32" s="14">
        <v>21</v>
      </c>
      <c r="E32" s="14">
        <v>2</v>
      </c>
      <c r="F32" s="14">
        <v>85</v>
      </c>
      <c r="G32" s="51">
        <v>8685</v>
      </c>
      <c r="H32" s="23">
        <v>125</v>
      </c>
      <c r="I32" s="77">
        <f t="shared" si="0"/>
        <v>1085625</v>
      </c>
      <c r="J32" s="1">
        <v>22</v>
      </c>
      <c r="M32" s="16"/>
      <c r="N32" s="16"/>
      <c r="Q32" s="16"/>
      <c r="R32" s="17">
        <f t="shared" si="1"/>
        <v>1085625</v>
      </c>
      <c r="S32" s="472"/>
      <c r="T32" s="16"/>
      <c r="U32" s="79"/>
      <c r="V32" s="17"/>
      <c r="W32" s="29"/>
    </row>
    <row r="33" spans="1:23" s="1" customFormat="1" x14ac:dyDescent="0.7">
      <c r="A33" s="1">
        <v>23</v>
      </c>
      <c r="B33" s="1" t="s">
        <v>128</v>
      </c>
      <c r="D33" s="14">
        <v>51</v>
      </c>
      <c r="E33" s="14">
        <v>1</v>
      </c>
      <c r="F33" s="14">
        <v>48</v>
      </c>
      <c r="G33" s="51">
        <v>20548</v>
      </c>
      <c r="H33" s="23">
        <v>100</v>
      </c>
      <c r="I33" s="77">
        <f t="shared" si="0"/>
        <v>2054800</v>
      </c>
      <c r="J33" s="1">
        <v>23</v>
      </c>
      <c r="M33" s="16"/>
      <c r="N33" s="16"/>
      <c r="Q33" s="16"/>
      <c r="R33" s="17">
        <f t="shared" si="1"/>
        <v>2054800</v>
      </c>
      <c r="S33" s="472"/>
      <c r="T33" s="16"/>
      <c r="U33" s="79"/>
      <c r="V33" s="17"/>
      <c r="W33" s="29"/>
    </row>
    <row r="34" spans="1:23" s="1" customFormat="1" x14ac:dyDescent="0.7">
      <c r="A34" s="1">
        <v>24</v>
      </c>
      <c r="B34" s="1" t="s">
        <v>129</v>
      </c>
      <c r="D34" s="14">
        <v>21</v>
      </c>
      <c r="E34" s="14">
        <v>3</v>
      </c>
      <c r="F34" s="14">
        <v>41</v>
      </c>
      <c r="G34" s="51">
        <v>8741</v>
      </c>
      <c r="H34" s="23">
        <v>125</v>
      </c>
      <c r="I34" s="77">
        <f t="shared" si="0"/>
        <v>1092625</v>
      </c>
      <c r="J34" s="1">
        <v>24</v>
      </c>
      <c r="M34" s="16"/>
      <c r="N34" s="16"/>
      <c r="Q34" s="16"/>
      <c r="R34" s="17">
        <f t="shared" si="1"/>
        <v>1092625</v>
      </c>
      <c r="S34" s="472"/>
      <c r="T34" s="16"/>
      <c r="U34" s="79"/>
      <c r="V34" s="17"/>
      <c r="W34" s="29"/>
    </row>
    <row r="35" spans="1:23" s="1" customFormat="1" x14ac:dyDescent="0.7">
      <c r="A35" s="1">
        <v>25</v>
      </c>
      <c r="B35" s="1" t="s">
        <v>130</v>
      </c>
      <c r="D35" s="14">
        <v>10</v>
      </c>
      <c r="E35" s="14">
        <v>0</v>
      </c>
      <c r="F35" s="14">
        <v>75</v>
      </c>
      <c r="G35" s="51">
        <v>4075</v>
      </c>
      <c r="H35" s="23">
        <v>125</v>
      </c>
      <c r="I35" s="77">
        <f t="shared" si="0"/>
        <v>509375</v>
      </c>
      <c r="J35" s="1">
        <v>25</v>
      </c>
      <c r="M35" s="16"/>
      <c r="N35" s="16"/>
      <c r="Q35" s="16"/>
      <c r="R35" s="17">
        <f t="shared" si="1"/>
        <v>509375</v>
      </c>
      <c r="S35" s="472"/>
      <c r="T35" s="16"/>
      <c r="U35" s="79"/>
      <c r="V35" s="17"/>
      <c r="W35" s="29"/>
    </row>
    <row r="36" spans="1:23" s="1" customFormat="1" x14ac:dyDescent="0.7">
      <c r="A36" s="1">
        <v>26</v>
      </c>
      <c r="B36" s="1" t="s">
        <v>131</v>
      </c>
      <c r="D36" s="14">
        <v>9</v>
      </c>
      <c r="E36" s="14">
        <v>1</v>
      </c>
      <c r="F36" s="14">
        <v>26</v>
      </c>
      <c r="G36" s="51">
        <v>3726</v>
      </c>
      <c r="H36" s="23">
        <v>125</v>
      </c>
      <c r="I36" s="77">
        <f t="shared" si="0"/>
        <v>465750</v>
      </c>
      <c r="J36" s="1">
        <v>26</v>
      </c>
      <c r="M36" s="16"/>
      <c r="N36" s="16"/>
      <c r="Q36" s="16"/>
      <c r="R36" s="17">
        <f t="shared" si="1"/>
        <v>465750</v>
      </c>
      <c r="S36" s="472"/>
      <c r="T36" s="16"/>
      <c r="U36" s="79"/>
      <c r="V36" s="17"/>
      <c r="W36" s="29"/>
    </row>
    <row r="37" spans="1:23" s="1" customFormat="1" x14ac:dyDescent="0.7">
      <c r="A37" s="1">
        <v>27</v>
      </c>
      <c r="B37" s="1" t="s">
        <v>132</v>
      </c>
      <c r="D37" s="14">
        <v>23</v>
      </c>
      <c r="E37" s="14">
        <v>2</v>
      </c>
      <c r="F37" s="14">
        <v>41</v>
      </c>
      <c r="G37" s="51">
        <v>9441</v>
      </c>
      <c r="H37" s="23">
        <v>100</v>
      </c>
      <c r="I37" s="77">
        <f t="shared" si="0"/>
        <v>944100</v>
      </c>
      <c r="J37" s="1">
        <v>27</v>
      </c>
      <c r="M37" s="16"/>
      <c r="N37" s="16"/>
      <c r="Q37" s="16"/>
      <c r="R37" s="17">
        <f t="shared" si="1"/>
        <v>944100</v>
      </c>
      <c r="S37" s="472"/>
      <c r="T37" s="16"/>
      <c r="U37" s="79"/>
      <c r="V37" s="17"/>
      <c r="W37" s="29"/>
    </row>
    <row r="38" spans="1:23" s="1" customFormat="1" x14ac:dyDescent="0.7">
      <c r="A38" s="1">
        <v>28</v>
      </c>
      <c r="B38" s="1" t="s">
        <v>133</v>
      </c>
      <c r="D38" s="14">
        <v>12</v>
      </c>
      <c r="E38" s="14">
        <v>1</v>
      </c>
      <c r="F38" s="14">
        <v>60</v>
      </c>
      <c r="G38" s="51">
        <v>4960</v>
      </c>
      <c r="H38" s="23">
        <v>125</v>
      </c>
      <c r="I38" s="77">
        <f t="shared" si="0"/>
        <v>620000</v>
      </c>
      <c r="J38" s="1">
        <v>28</v>
      </c>
      <c r="M38" s="16"/>
      <c r="N38" s="16"/>
      <c r="Q38" s="16"/>
      <c r="R38" s="17">
        <f t="shared" si="1"/>
        <v>620000</v>
      </c>
      <c r="S38" s="472"/>
      <c r="T38" s="16"/>
      <c r="U38" s="79"/>
      <c r="V38" s="17"/>
      <c r="W38" s="29"/>
    </row>
    <row r="39" spans="1:23" s="1" customFormat="1" x14ac:dyDescent="0.7">
      <c r="A39" s="1">
        <v>29</v>
      </c>
      <c r="B39" s="1" t="s">
        <v>134</v>
      </c>
      <c r="D39" s="14">
        <v>13</v>
      </c>
      <c r="E39" s="14">
        <v>2</v>
      </c>
      <c r="F39" s="14">
        <v>78</v>
      </c>
      <c r="G39" s="51">
        <v>5478</v>
      </c>
      <c r="H39" s="23">
        <v>125</v>
      </c>
      <c r="I39" s="77">
        <f t="shared" si="0"/>
        <v>684750</v>
      </c>
      <c r="J39" s="1">
        <v>29</v>
      </c>
      <c r="M39" s="16"/>
      <c r="N39" s="16"/>
      <c r="Q39" s="16"/>
      <c r="R39" s="17">
        <f t="shared" si="1"/>
        <v>684750</v>
      </c>
      <c r="S39" s="472"/>
      <c r="T39" s="16"/>
      <c r="U39" s="79"/>
      <c r="V39" s="17"/>
      <c r="W39" s="29"/>
    </row>
    <row r="40" spans="1:23" s="1" customFormat="1" x14ac:dyDescent="0.7">
      <c r="A40" s="1">
        <v>30</v>
      </c>
      <c r="B40" s="1" t="s">
        <v>135</v>
      </c>
      <c r="D40" s="14">
        <v>21</v>
      </c>
      <c r="E40" s="14">
        <v>0</v>
      </c>
      <c r="F40" s="14">
        <v>35</v>
      </c>
      <c r="G40" s="51">
        <v>8435</v>
      </c>
      <c r="H40" s="23">
        <v>125</v>
      </c>
      <c r="I40" s="77">
        <f t="shared" si="0"/>
        <v>1054375</v>
      </c>
      <c r="J40" s="1">
        <v>30</v>
      </c>
      <c r="M40" s="16"/>
      <c r="N40" s="16"/>
      <c r="Q40" s="16"/>
      <c r="R40" s="17">
        <f t="shared" si="1"/>
        <v>1054375</v>
      </c>
      <c r="S40" s="472"/>
      <c r="T40" s="16"/>
      <c r="U40" s="79"/>
      <c r="V40" s="17"/>
      <c r="W40" s="29"/>
    </row>
    <row r="41" spans="1:23" s="1" customFormat="1" x14ac:dyDescent="0.7">
      <c r="A41" s="1">
        <v>31</v>
      </c>
      <c r="B41" s="1" t="s">
        <v>136</v>
      </c>
      <c r="D41" s="14">
        <v>10</v>
      </c>
      <c r="E41" s="14">
        <v>0</v>
      </c>
      <c r="F41" s="14">
        <v>94</v>
      </c>
      <c r="G41" s="51">
        <v>4094</v>
      </c>
      <c r="H41" s="23">
        <v>125</v>
      </c>
      <c r="I41" s="77">
        <f t="shared" si="0"/>
        <v>511750</v>
      </c>
      <c r="J41" s="1">
        <v>31</v>
      </c>
      <c r="M41" s="16"/>
      <c r="N41" s="16"/>
      <c r="Q41" s="16"/>
      <c r="R41" s="17">
        <f t="shared" si="1"/>
        <v>511750</v>
      </c>
      <c r="S41" s="472"/>
      <c r="T41" s="16"/>
      <c r="U41" s="79"/>
      <c r="V41" s="17"/>
      <c r="W41" s="29"/>
    </row>
    <row r="42" spans="1:23" s="1" customFormat="1" x14ac:dyDescent="0.7">
      <c r="A42" s="1">
        <v>32</v>
      </c>
      <c r="B42" s="1" t="s">
        <v>137</v>
      </c>
      <c r="D42" s="14">
        <v>20</v>
      </c>
      <c r="E42" s="14">
        <v>2</v>
      </c>
      <c r="F42" s="14">
        <v>12</v>
      </c>
      <c r="G42" s="51">
        <v>8212</v>
      </c>
      <c r="H42" s="23">
        <v>100</v>
      </c>
      <c r="I42" s="77">
        <f t="shared" si="0"/>
        <v>821200</v>
      </c>
      <c r="J42" s="1">
        <v>32</v>
      </c>
      <c r="M42" s="16"/>
      <c r="N42" s="16"/>
      <c r="Q42" s="16"/>
      <c r="R42" s="17">
        <f t="shared" si="1"/>
        <v>821200</v>
      </c>
      <c r="S42" s="472"/>
      <c r="T42" s="16"/>
      <c r="U42" s="79"/>
      <c r="V42" s="17"/>
      <c r="W42" s="29"/>
    </row>
    <row r="43" spans="1:23" s="1" customFormat="1" x14ac:dyDescent="0.7">
      <c r="A43" s="1">
        <v>33</v>
      </c>
      <c r="B43" s="1" t="s">
        <v>138</v>
      </c>
      <c r="D43" s="14">
        <v>19</v>
      </c>
      <c r="E43" s="14">
        <v>3</v>
      </c>
      <c r="F43" s="14">
        <v>1</v>
      </c>
      <c r="G43" s="51">
        <v>7901</v>
      </c>
      <c r="H43" s="23">
        <v>125</v>
      </c>
      <c r="I43" s="77">
        <f t="shared" si="0"/>
        <v>987625</v>
      </c>
      <c r="J43" s="1">
        <v>33</v>
      </c>
      <c r="M43" s="16"/>
      <c r="N43" s="16"/>
      <c r="Q43" s="16"/>
      <c r="R43" s="17">
        <f t="shared" si="1"/>
        <v>987625</v>
      </c>
      <c r="S43" s="472"/>
      <c r="T43" s="16"/>
      <c r="U43" s="79"/>
      <c r="V43" s="17"/>
      <c r="W43" s="29"/>
    </row>
    <row r="44" spans="1:23" s="1" customFormat="1" x14ac:dyDescent="0.7">
      <c r="A44" s="1">
        <v>34</v>
      </c>
      <c r="B44" s="1" t="s">
        <v>139</v>
      </c>
      <c r="D44" s="14">
        <v>21</v>
      </c>
      <c r="E44" s="14">
        <v>0</v>
      </c>
      <c r="F44" s="14">
        <v>66</v>
      </c>
      <c r="G44" s="51">
        <v>8466</v>
      </c>
      <c r="H44" s="23">
        <v>100</v>
      </c>
      <c r="I44" s="77">
        <f t="shared" si="0"/>
        <v>846600</v>
      </c>
      <c r="J44" s="1">
        <v>34</v>
      </c>
      <c r="M44" s="16"/>
      <c r="N44" s="16"/>
      <c r="Q44" s="16"/>
      <c r="R44" s="17">
        <f t="shared" si="1"/>
        <v>846600</v>
      </c>
      <c r="S44" s="472"/>
      <c r="T44" s="16"/>
      <c r="U44" s="79"/>
      <c r="V44" s="17"/>
      <c r="W44" s="29"/>
    </row>
    <row r="45" spans="1:23" s="1" customFormat="1" x14ac:dyDescent="0.7">
      <c r="A45" s="1">
        <v>35</v>
      </c>
      <c r="B45" s="1" t="s">
        <v>140</v>
      </c>
      <c r="D45" s="14">
        <v>11</v>
      </c>
      <c r="E45" s="14">
        <v>1</v>
      </c>
      <c r="F45" s="14">
        <v>80</v>
      </c>
      <c r="G45" s="51">
        <v>4580</v>
      </c>
      <c r="H45" s="23">
        <v>75</v>
      </c>
      <c r="I45" s="77">
        <f t="shared" si="0"/>
        <v>343500</v>
      </c>
      <c r="J45" s="1">
        <v>35</v>
      </c>
      <c r="M45" s="16"/>
      <c r="N45" s="16"/>
      <c r="Q45" s="16"/>
      <c r="R45" s="17">
        <f t="shared" si="1"/>
        <v>343500</v>
      </c>
      <c r="S45" s="472"/>
      <c r="T45" s="16"/>
      <c r="U45" s="79"/>
      <c r="V45" s="17"/>
      <c r="W45" s="29"/>
    </row>
    <row r="46" spans="1:23" s="1" customFormat="1" x14ac:dyDescent="0.7">
      <c r="A46" s="1">
        <v>36</v>
      </c>
      <c r="B46" s="1" t="s">
        <v>141</v>
      </c>
      <c r="D46" s="14">
        <v>8</v>
      </c>
      <c r="E46" s="14">
        <v>2</v>
      </c>
      <c r="F46" s="14">
        <v>52</v>
      </c>
      <c r="G46" s="51">
        <v>3452</v>
      </c>
      <c r="H46" s="23">
        <v>75</v>
      </c>
      <c r="I46" s="77">
        <f t="shared" si="0"/>
        <v>258900</v>
      </c>
      <c r="J46" s="1">
        <v>36</v>
      </c>
      <c r="M46" s="16"/>
      <c r="N46" s="16"/>
      <c r="Q46" s="16"/>
      <c r="R46" s="17">
        <f t="shared" si="1"/>
        <v>258900</v>
      </c>
      <c r="S46" s="472"/>
      <c r="T46" s="16"/>
      <c r="U46" s="79"/>
      <c r="V46" s="17"/>
      <c r="W46" s="29"/>
    </row>
    <row r="47" spans="1:23" s="1" customFormat="1" x14ac:dyDescent="0.7">
      <c r="A47" s="1">
        <v>37</v>
      </c>
      <c r="B47" s="1" t="s">
        <v>142</v>
      </c>
      <c r="D47" s="14">
        <v>19</v>
      </c>
      <c r="E47" s="14">
        <v>1</v>
      </c>
      <c r="F47" s="14">
        <v>37</v>
      </c>
      <c r="G47" s="51">
        <v>7737</v>
      </c>
      <c r="H47" s="23">
        <v>98</v>
      </c>
      <c r="I47" s="77">
        <f t="shared" si="0"/>
        <v>758226</v>
      </c>
      <c r="J47" s="1">
        <v>37</v>
      </c>
      <c r="M47" s="16"/>
      <c r="N47" s="16"/>
      <c r="Q47" s="16"/>
      <c r="R47" s="17">
        <f t="shared" si="1"/>
        <v>758226</v>
      </c>
      <c r="S47" s="472"/>
      <c r="T47" s="16"/>
      <c r="U47" s="79"/>
      <c r="V47" s="17"/>
      <c r="W47" s="29"/>
    </row>
    <row r="48" spans="1:23" s="1" customFormat="1" x14ac:dyDescent="0.7">
      <c r="A48" s="1">
        <v>38</v>
      </c>
      <c r="B48" s="1" t="s">
        <v>143</v>
      </c>
      <c r="D48" s="14">
        <v>17</v>
      </c>
      <c r="E48" s="14">
        <v>2</v>
      </c>
      <c r="F48" s="14">
        <v>77</v>
      </c>
      <c r="G48" s="51">
        <v>7077</v>
      </c>
      <c r="H48" s="23">
        <v>98</v>
      </c>
      <c r="I48" s="77">
        <f t="shared" si="0"/>
        <v>693546</v>
      </c>
      <c r="J48" s="1">
        <v>38</v>
      </c>
      <c r="M48" s="16"/>
      <c r="N48" s="16"/>
      <c r="Q48" s="16"/>
      <c r="R48" s="17">
        <f t="shared" si="1"/>
        <v>693546</v>
      </c>
      <c r="S48" s="472"/>
      <c r="T48" s="16"/>
      <c r="U48" s="79"/>
      <c r="V48" s="17"/>
      <c r="W48" s="29"/>
    </row>
    <row r="49" spans="1:23" s="1" customFormat="1" x14ac:dyDescent="0.7">
      <c r="A49" s="1">
        <v>39</v>
      </c>
      <c r="B49" s="1" t="s">
        <v>144</v>
      </c>
      <c r="D49" s="14">
        <v>34</v>
      </c>
      <c r="E49" s="14">
        <v>1</v>
      </c>
      <c r="F49" s="14">
        <v>59</v>
      </c>
      <c r="G49" s="51">
        <v>13759</v>
      </c>
      <c r="H49" s="14">
        <v>98</v>
      </c>
      <c r="I49" s="77">
        <f t="shared" si="0"/>
        <v>1348382</v>
      </c>
      <c r="J49" s="1">
        <v>39</v>
      </c>
      <c r="M49" s="16"/>
      <c r="N49" s="16"/>
      <c r="Q49" s="16"/>
      <c r="R49" s="17">
        <f t="shared" si="1"/>
        <v>1348382</v>
      </c>
      <c r="S49" s="472"/>
      <c r="T49" s="16"/>
      <c r="U49" s="79"/>
      <c r="V49" s="17"/>
      <c r="W49" s="29"/>
    </row>
    <row r="50" spans="1:23" s="1" customFormat="1" x14ac:dyDescent="0.7">
      <c r="A50" s="1">
        <v>40</v>
      </c>
      <c r="B50" s="1" t="s">
        <v>145</v>
      </c>
      <c r="D50" s="14">
        <v>16</v>
      </c>
      <c r="E50" s="14">
        <v>2</v>
      </c>
      <c r="F50" s="14">
        <v>26</v>
      </c>
      <c r="G50" s="51">
        <v>6626</v>
      </c>
      <c r="H50" s="23">
        <v>125</v>
      </c>
      <c r="I50" s="77">
        <f t="shared" si="0"/>
        <v>828250</v>
      </c>
      <c r="J50" s="1">
        <v>40</v>
      </c>
      <c r="M50" s="16"/>
      <c r="N50" s="16"/>
      <c r="Q50" s="16"/>
      <c r="R50" s="17">
        <f t="shared" si="1"/>
        <v>828250</v>
      </c>
      <c r="S50" s="472"/>
      <c r="T50" s="16"/>
      <c r="U50" s="79"/>
      <c r="V50" s="17"/>
      <c r="W50" s="29"/>
    </row>
    <row r="51" spans="1:23" s="1" customFormat="1" x14ac:dyDescent="0.7">
      <c r="A51" s="1">
        <v>41</v>
      </c>
      <c r="B51" s="1" t="s">
        <v>146</v>
      </c>
      <c r="D51" s="14">
        <v>40</v>
      </c>
      <c r="E51" s="14">
        <v>2</v>
      </c>
      <c r="F51" s="14">
        <v>1</v>
      </c>
      <c r="G51" s="51">
        <v>16201</v>
      </c>
      <c r="H51" s="23">
        <v>100</v>
      </c>
      <c r="I51" s="77">
        <f t="shared" si="0"/>
        <v>1620100</v>
      </c>
      <c r="J51" s="1">
        <v>41</v>
      </c>
      <c r="M51" s="16"/>
      <c r="N51" s="16"/>
      <c r="Q51" s="16"/>
      <c r="R51" s="17">
        <f t="shared" si="1"/>
        <v>1620100</v>
      </c>
      <c r="S51" s="472"/>
      <c r="T51" s="16"/>
      <c r="U51" s="79"/>
      <c r="V51" s="17"/>
      <c r="W51" s="29"/>
    </row>
    <row r="52" spans="1:23" s="1" customFormat="1" x14ac:dyDescent="0.7">
      <c r="A52" s="1">
        <v>42</v>
      </c>
      <c r="B52" s="1" t="s">
        <v>147</v>
      </c>
      <c r="D52" s="14">
        <v>11</v>
      </c>
      <c r="E52" s="14">
        <v>0</v>
      </c>
      <c r="F52" s="14">
        <v>51</v>
      </c>
      <c r="G52" s="51">
        <v>4451</v>
      </c>
      <c r="H52" s="23">
        <v>125</v>
      </c>
      <c r="I52" s="77">
        <f t="shared" si="0"/>
        <v>556375</v>
      </c>
      <c r="J52" s="1">
        <v>42</v>
      </c>
      <c r="M52" s="16"/>
      <c r="N52" s="16"/>
      <c r="Q52" s="16"/>
      <c r="R52" s="17">
        <f t="shared" si="1"/>
        <v>556375</v>
      </c>
      <c r="S52" s="472"/>
      <c r="T52" s="16"/>
      <c r="U52" s="79"/>
      <c r="V52" s="17"/>
      <c r="W52" s="29"/>
    </row>
    <row r="53" spans="1:23" s="1" customFormat="1" x14ac:dyDescent="0.7">
      <c r="A53" s="1">
        <v>43</v>
      </c>
      <c r="B53" s="1" t="s">
        <v>148</v>
      </c>
      <c r="D53" s="14">
        <v>10</v>
      </c>
      <c r="E53" s="14">
        <v>1</v>
      </c>
      <c r="F53" s="14">
        <v>68</v>
      </c>
      <c r="G53" s="51">
        <v>4168</v>
      </c>
      <c r="H53" s="23">
        <v>125</v>
      </c>
      <c r="I53" s="77">
        <f t="shared" si="0"/>
        <v>521000</v>
      </c>
      <c r="J53" s="1">
        <v>43</v>
      </c>
      <c r="M53" s="16"/>
      <c r="N53" s="16"/>
      <c r="Q53" s="16"/>
      <c r="R53" s="17">
        <f t="shared" si="1"/>
        <v>521000</v>
      </c>
      <c r="S53" s="472"/>
      <c r="T53" s="16"/>
      <c r="U53" s="79"/>
      <c r="V53" s="17"/>
      <c r="W53" s="29"/>
    </row>
    <row r="54" spans="1:23" s="1" customFormat="1" x14ac:dyDescent="0.7">
      <c r="A54" s="1">
        <v>44</v>
      </c>
      <c r="B54" s="1" t="s">
        <v>149</v>
      </c>
      <c r="D54" s="14">
        <v>11</v>
      </c>
      <c r="E54" s="14">
        <v>2</v>
      </c>
      <c r="F54" s="14">
        <v>28</v>
      </c>
      <c r="G54" s="51">
        <v>4628</v>
      </c>
      <c r="H54" s="23">
        <v>125</v>
      </c>
      <c r="I54" s="77">
        <f t="shared" si="0"/>
        <v>578500</v>
      </c>
      <c r="J54" s="1">
        <v>44</v>
      </c>
      <c r="M54" s="16"/>
      <c r="N54" s="16"/>
      <c r="Q54" s="16"/>
      <c r="R54" s="17">
        <f t="shared" si="1"/>
        <v>578500</v>
      </c>
      <c r="S54" s="472"/>
      <c r="T54" s="16"/>
      <c r="U54" s="79"/>
      <c r="V54" s="17"/>
      <c r="W54" s="29"/>
    </row>
    <row r="55" spans="1:23" s="1" customFormat="1" x14ac:dyDescent="0.7">
      <c r="A55" s="1">
        <v>45</v>
      </c>
      <c r="B55" s="1" t="s">
        <v>150</v>
      </c>
      <c r="D55" s="14">
        <v>19</v>
      </c>
      <c r="E55" s="14">
        <v>2</v>
      </c>
      <c r="F55" s="14">
        <v>65</v>
      </c>
      <c r="G55" s="51">
        <v>7865</v>
      </c>
      <c r="H55" s="23">
        <v>125</v>
      </c>
      <c r="I55" s="77">
        <f t="shared" si="0"/>
        <v>983125</v>
      </c>
      <c r="J55" s="1">
        <v>45</v>
      </c>
      <c r="M55" s="16"/>
      <c r="N55" s="16"/>
      <c r="Q55" s="16"/>
      <c r="R55" s="17">
        <f t="shared" si="1"/>
        <v>983125</v>
      </c>
      <c r="S55" s="472"/>
      <c r="T55" s="16"/>
      <c r="U55" s="79"/>
      <c r="V55" s="17"/>
      <c r="W55" s="29"/>
    </row>
    <row r="56" spans="1:23" s="1" customFormat="1" x14ac:dyDescent="0.7">
      <c r="A56" s="1">
        <v>46</v>
      </c>
      <c r="B56" s="1" t="s">
        <v>151</v>
      </c>
      <c r="D56" s="14">
        <v>9</v>
      </c>
      <c r="E56" s="14">
        <v>3</v>
      </c>
      <c r="F56" s="14">
        <v>15</v>
      </c>
      <c r="G56" s="51">
        <v>3915</v>
      </c>
      <c r="H56" s="23">
        <v>125</v>
      </c>
      <c r="I56" s="77">
        <f t="shared" si="0"/>
        <v>489375</v>
      </c>
      <c r="J56" s="1">
        <v>46</v>
      </c>
      <c r="M56" s="16"/>
      <c r="N56" s="16"/>
      <c r="Q56" s="16"/>
      <c r="R56" s="17">
        <f t="shared" si="1"/>
        <v>489375</v>
      </c>
      <c r="S56" s="472"/>
      <c r="T56" s="16"/>
      <c r="U56" s="79"/>
      <c r="V56" s="17"/>
      <c r="W56" s="29"/>
    </row>
    <row r="57" spans="1:23" s="1" customFormat="1" x14ac:dyDescent="0.7">
      <c r="A57" s="1">
        <v>47</v>
      </c>
      <c r="B57" s="1" t="s">
        <v>152</v>
      </c>
      <c r="D57" s="14">
        <v>18</v>
      </c>
      <c r="E57" s="14">
        <v>0</v>
      </c>
      <c r="F57" s="14">
        <v>0</v>
      </c>
      <c r="G57" s="51">
        <v>7200</v>
      </c>
      <c r="H57" s="23">
        <v>125</v>
      </c>
      <c r="I57" s="77">
        <f t="shared" si="0"/>
        <v>900000</v>
      </c>
      <c r="J57" s="1">
        <v>47</v>
      </c>
      <c r="M57" s="16"/>
      <c r="N57" s="16"/>
      <c r="Q57" s="16"/>
      <c r="R57" s="17">
        <f t="shared" si="1"/>
        <v>900000</v>
      </c>
      <c r="S57" s="472"/>
      <c r="T57" s="16"/>
      <c r="U57" s="79"/>
      <c r="V57" s="17"/>
      <c r="W57" s="29"/>
    </row>
    <row r="58" spans="1:23" s="1" customFormat="1" x14ac:dyDescent="0.7">
      <c r="A58" s="1">
        <v>48</v>
      </c>
      <c r="B58" s="1" t="s">
        <v>153</v>
      </c>
      <c r="D58" s="14">
        <v>2</v>
      </c>
      <c r="E58" s="14">
        <v>2</v>
      </c>
      <c r="F58" s="14">
        <v>48</v>
      </c>
      <c r="G58" s="51">
        <v>1048</v>
      </c>
      <c r="H58" s="23">
        <v>125</v>
      </c>
      <c r="I58" s="77">
        <f t="shared" si="0"/>
        <v>131000</v>
      </c>
      <c r="J58" s="1">
        <v>48</v>
      </c>
      <c r="M58" s="16"/>
      <c r="N58" s="16"/>
      <c r="Q58" s="16"/>
      <c r="R58" s="17">
        <f t="shared" si="1"/>
        <v>131000</v>
      </c>
      <c r="S58" s="472"/>
      <c r="T58" s="16"/>
      <c r="U58" s="79"/>
      <c r="V58" s="17"/>
      <c r="W58" s="29"/>
    </row>
    <row r="59" spans="1:23" s="1" customFormat="1" x14ac:dyDescent="0.7">
      <c r="A59" s="1">
        <v>49</v>
      </c>
      <c r="B59" s="1" t="s">
        <v>154</v>
      </c>
      <c r="D59" s="14">
        <v>17</v>
      </c>
      <c r="E59" s="14">
        <v>2</v>
      </c>
      <c r="F59" s="14">
        <v>40</v>
      </c>
      <c r="G59" s="51">
        <v>7040</v>
      </c>
      <c r="H59" s="23">
        <v>125</v>
      </c>
      <c r="I59" s="77">
        <f t="shared" si="0"/>
        <v>880000</v>
      </c>
      <c r="J59" s="1">
        <v>49</v>
      </c>
      <c r="M59" s="16"/>
      <c r="N59" s="16"/>
      <c r="Q59" s="16"/>
      <c r="R59" s="17">
        <f t="shared" si="1"/>
        <v>880000</v>
      </c>
      <c r="S59" s="472"/>
      <c r="T59" s="16"/>
      <c r="U59" s="79"/>
      <c r="V59" s="17"/>
      <c r="W59" s="29"/>
    </row>
    <row r="60" spans="1:23" s="1" customFormat="1" x14ac:dyDescent="0.7">
      <c r="A60" s="1">
        <v>50</v>
      </c>
      <c r="B60" s="1" t="s">
        <v>155</v>
      </c>
      <c r="D60" s="14">
        <v>0</v>
      </c>
      <c r="E60" s="14">
        <v>3</v>
      </c>
      <c r="F60" s="14">
        <v>52</v>
      </c>
      <c r="G60" s="51">
        <v>352</v>
      </c>
      <c r="H60" s="14">
        <v>125</v>
      </c>
      <c r="I60" s="77">
        <f t="shared" si="0"/>
        <v>44000</v>
      </c>
      <c r="J60" s="1">
        <v>50</v>
      </c>
      <c r="M60" s="16"/>
      <c r="N60" s="16"/>
      <c r="Q60" s="16"/>
      <c r="R60" s="17">
        <f t="shared" si="1"/>
        <v>44000</v>
      </c>
      <c r="S60" s="472"/>
      <c r="T60" s="16"/>
      <c r="U60" s="79"/>
      <c r="V60" s="17"/>
      <c r="W60" s="29"/>
    </row>
    <row r="61" spans="1:23" s="1" customFormat="1" x14ac:dyDescent="0.7">
      <c r="A61" s="1">
        <v>51</v>
      </c>
      <c r="B61" s="1" t="s">
        <v>156</v>
      </c>
      <c r="D61" s="14">
        <v>6</v>
      </c>
      <c r="E61" s="14">
        <v>3</v>
      </c>
      <c r="F61" s="14">
        <v>76</v>
      </c>
      <c r="G61" s="51">
        <v>2776</v>
      </c>
      <c r="H61" s="14">
        <v>125</v>
      </c>
      <c r="I61" s="77">
        <f t="shared" si="0"/>
        <v>347000</v>
      </c>
      <c r="J61" s="1">
        <v>51</v>
      </c>
      <c r="M61" s="16"/>
      <c r="N61" s="16"/>
      <c r="Q61" s="16"/>
      <c r="R61" s="17">
        <f t="shared" si="1"/>
        <v>347000</v>
      </c>
      <c r="S61" s="472"/>
      <c r="T61" s="16"/>
      <c r="U61" s="79"/>
      <c r="V61" s="17"/>
      <c r="W61" s="29"/>
    </row>
    <row r="62" spans="1:23" s="1" customFormat="1" x14ac:dyDescent="0.7">
      <c r="A62" s="1">
        <v>52</v>
      </c>
      <c r="B62" s="1" t="s">
        <v>157</v>
      </c>
      <c r="D62" s="14">
        <v>27</v>
      </c>
      <c r="E62" s="14">
        <v>1</v>
      </c>
      <c r="F62" s="14">
        <v>10</v>
      </c>
      <c r="G62" s="51">
        <v>10910</v>
      </c>
      <c r="H62" s="14">
        <v>125</v>
      </c>
      <c r="I62" s="77">
        <f t="shared" si="0"/>
        <v>1363750</v>
      </c>
      <c r="J62" s="1">
        <v>52</v>
      </c>
      <c r="M62" s="16"/>
      <c r="N62" s="16"/>
      <c r="Q62" s="16"/>
      <c r="R62" s="17">
        <f t="shared" si="1"/>
        <v>1363750</v>
      </c>
      <c r="S62" s="472"/>
      <c r="T62" s="16"/>
      <c r="U62" s="79"/>
      <c r="V62" s="17"/>
      <c r="W62" s="29"/>
    </row>
    <row r="63" spans="1:23" s="1" customFormat="1" x14ac:dyDescent="0.7">
      <c r="A63" s="1">
        <v>53</v>
      </c>
      <c r="B63" s="1" t="s">
        <v>158</v>
      </c>
      <c r="D63" s="14">
        <v>17</v>
      </c>
      <c r="E63" s="14">
        <v>2</v>
      </c>
      <c r="F63" s="14">
        <v>27</v>
      </c>
      <c r="G63" s="51">
        <v>7027</v>
      </c>
      <c r="H63" s="14">
        <v>125</v>
      </c>
      <c r="I63" s="77">
        <f t="shared" si="0"/>
        <v>878375</v>
      </c>
      <c r="J63" s="1">
        <v>53</v>
      </c>
      <c r="M63" s="16"/>
      <c r="N63" s="16"/>
      <c r="Q63" s="16"/>
      <c r="R63" s="17">
        <f t="shared" si="1"/>
        <v>878375</v>
      </c>
      <c r="S63" s="472"/>
      <c r="T63" s="16"/>
      <c r="U63" s="79"/>
      <c r="V63" s="17"/>
      <c r="W63" s="29"/>
    </row>
    <row r="64" spans="1:23" s="1" customFormat="1" x14ac:dyDescent="0.7">
      <c r="A64" s="1">
        <v>54</v>
      </c>
      <c r="B64" s="1" t="s">
        <v>159</v>
      </c>
      <c r="D64" s="14">
        <v>21</v>
      </c>
      <c r="E64" s="14">
        <v>3</v>
      </c>
      <c r="F64" s="14">
        <v>72</v>
      </c>
      <c r="G64" s="51">
        <v>8772</v>
      </c>
      <c r="H64" s="14">
        <v>125</v>
      </c>
      <c r="I64" s="77">
        <f t="shared" si="0"/>
        <v>1096500</v>
      </c>
      <c r="J64" s="1">
        <v>54</v>
      </c>
      <c r="M64" s="16"/>
      <c r="N64" s="16"/>
      <c r="Q64" s="16"/>
      <c r="R64" s="17">
        <f t="shared" si="1"/>
        <v>1096500</v>
      </c>
      <c r="S64" s="472"/>
      <c r="T64" s="16"/>
      <c r="U64" s="79"/>
      <c r="V64" s="17"/>
      <c r="W64" s="29"/>
    </row>
    <row r="65" spans="1:23" s="1" customFormat="1" x14ac:dyDescent="0.7">
      <c r="A65" s="1">
        <v>55</v>
      </c>
      <c r="B65" s="1" t="s">
        <v>160</v>
      </c>
      <c r="D65" s="14">
        <v>25</v>
      </c>
      <c r="E65" s="14">
        <v>2</v>
      </c>
      <c r="F65" s="14">
        <v>24</v>
      </c>
      <c r="G65" s="51">
        <v>10224</v>
      </c>
      <c r="H65" s="14">
        <v>125</v>
      </c>
      <c r="I65" s="77">
        <f t="shared" si="0"/>
        <v>1278000</v>
      </c>
      <c r="J65" s="1">
        <v>55</v>
      </c>
      <c r="M65" s="16"/>
      <c r="N65" s="16"/>
      <c r="Q65" s="16"/>
      <c r="R65" s="17">
        <f t="shared" si="1"/>
        <v>1278000</v>
      </c>
      <c r="S65" s="472"/>
      <c r="T65" s="16"/>
      <c r="U65" s="79"/>
      <c r="V65" s="17"/>
      <c r="W65" s="29"/>
    </row>
    <row r="66" spans="1:23" s="1" customFormat="1" x14ac:dyDescent="0.7">
      <c r="A66" s="1">
        <v>56</v>
      </c>
      <c r="B66" s="1" t="s">
        <v>161</v>
      </c>
      <c r="D66" s="14">
        <v>11</v>
      </c>
      <c r="E66" s="14">
        <v>2</v>
      </c>
      <c r="F66" s="14">
        <v>22</v>
      </c>
      <c r="G66" s="51">
        <v>4622</v>
      </c>
      <c r="H66" s="14">
        <v>125</v>
      </c>
      <c r="I66" s="77">
        <f t="shared" si="0"/>
        <v>577750</v>
      </c>
      <c r="J66" s="1">
        <v>56</v>
      </c>
      <c r="M66" s="16"/>
      <c r="N66" s="16"/>
      <c r="Q66" s="16"/>
      <c r="R66" s="17">
        <f t="shared" si="1"/>
        <v>577750</v>
      </c>
      <c r="S66" s="472"/>
      <c r="T66" s="16"/>
      <c r="U66" s="79"/>
      <c r="V66" s="17"/>
      <c r="W66" s="29"/>
    </row>
    <row r="67" spans="1:23" s="1" customFormat="1" x14ac:dyDescent="0.7">
      <c r="A67" s="1">
        <v>57</v>
      </c>
      <c r="B67" s="1" t="s">
        <v>162</v>
      </c>
      <c r="D67" s="14">
        <v>11</v>
      </c>
      <c r="E67" s="14">
        <v>0</v>
      </c>
      <c r="F67" s="14">
        <v>10</v>
      </c>
      <c r="G67" s="51">
        <v>4410</v>
      </c>
      <c r="H67" s="14">
        <v>125</v>
      </c>
      <c r="I67" s="77">
        <f t="shared" si="0"/>
        <v>551250</v>
      </c>
      <c r="J67" s="1">
        <v>57</v>
      </c>
      <c r="M67" s="16"/>
      <c r="N67" s="16"/>
      <c r="Q67" s="16"/>
      <c r="R67" s="17">
        <f t="shared" si="1"/>
        <v>551250</v>
      </c>
      <c r="S67" s="472"/>
      <c r="T67" s="16"/>
      <c r="U67" s="79"/>
      <c r="V67" s="17"/>
      <c r="W67" s="29"/>
    </row>
    <row r="68" spans="1:23" s="1" customFormat="1" x14ac:dyDescent="0.7">
      <c r="A68" s="1">
        <v>58</v>
      </c>
      <c r="B68" s="1" t="s">
        <v>163</v>
      </c>
      <c r="D68" s="14">
        <v>10</v>
      </c>
      <c r="E68" s="14">
        <v>1</v>
      </c>
      <c r="F68" s="14">
        <v>64</v>
      </c>
      <c r="G68" s="51">
        <v>4164</v>
      </c>
      <c r="H68" s="14">
        <v>125</v>
      </c>
      <c r="I68" s="77">
        <f t="shared" si="0"/>
        <v>520500</v>
      </c>
      <c r="J68" s="1">
        <v>58</v>
      </c>
      <c r="M68" s="16"/>
      <c r="N68" s="16"/>
      <c r="Q68" s="16"/>
      <c r="R68" s="17">
        <f t="shared" si="1"/>
        <v>520500</v>
      </c>
      <c r="S68" s="472"/>
      <c r="T68" s="16"/>
      <c r="U68" s="79"/>
      <c r="V68" s="17"/>
      <c r="W68" s="29"/>
    </row>
    <row r="69" spans="1:23" s="1" customFormat="1" x14ac:dyDescent="0.7">
      <c r="A69" s="1">
        <v>59</v>
      </c>
      <c r="B69" s="1" t="s">
        <v>164</v>
      </c>
      <c r="D69" s="14">
        <v>29</v>
      </c>
      <c r="E69" s="14">
        <v>0</v>
      </c>
      <c r="F69" s="14">
        <v>57</v>
      </c>
      <c r="G69" s="51">
        <v>11657</v>
      </c>
      <c r="H69" s="14">
        <v>125</v>
      </c>
      <c r="I69" s="77">
        <f t="shared" si="0"/>
        <v>1457125</v>
      </c>
      <c r="J69" s="1">
        <v>59</v>
      </c>
      <c r="M69" s="16"/>
      <c r="N69" s="16"/>
      <c r="Q69" s="16"/>
      <c r="R69" s="17">
        <f t="shared" si="1"/>
        <v>1457125</v>
      </c>
      <c r="S69" s="472"/>
      <c r="T69" s="16"/>
      <c r="U69" s="79"/>
      <c r="V69" s="17"/>
      <c r="W69" s="29"/>
    </row>
    <row r="70" spans="1:23" s="1" customFormat="1" x14ac:dyDescent="0.7">
      <c r="A70" s="1">
        <v>60</v>
      </c>
      <c r="B70" s="1" t="s">
        <v>165</v>
      </c>
      <c r="D70" s="14">
        <v>8</v>
      </c>
      <c r="E70" s="14">
        <v>2</v>
      </c>
      <c r="F70" s="14">
        <v>24</v>
      </c>
      <c r="G70" s="51">
        <v>3424</v>
      </c>
      <c r="H70" s="14">
        <v>125</v>
      </c>
      <c r="I70" s="77">
        <f t="shared" si="0"/>
        <v>428000</v>
      </c>
      <c r="J70" s="1">
        <v>60</v>
      </c>
      <c r="M70" s="16"/>
      <c r="N70" s="16"/>
      <c r="Q70" s="16"/>
      <c r="R70" s="17">
        <f t="shared" si="1"/>
        <v>428000</v>
      </c>
      <c r="S70" s="472"/>
      <c r="T70" s="16"/>
      <c r="U70" s="79"/>
      <c r="V70" s="17"/>
      <c r="W70" s="29"/>
    </row>
    <row r="71" spans="1:23" s="1" customFormat="1" x14ac:dyDescent="0.7">
      <c r="A71" s="1">
        <v>61</v>
      </c>
      <c r="B71" s="1" t="s">
        <v>166</v>
      </c>
      <c r="D71" s="14">
        <v>23</v>
      </c>
      <c r="E71" s="14">
        <v>2</v>
      </c>
      <c r="F71" s="14">
        <v>54</v>
      </c>
      <c r="G71" s="51">
        <v>9454</v>
      </c>
      <c r="H71" s="23">
        <v>125</v>
      </c>
      <c r="I71" s="77">
        <f t="shared" si="0"/>
        <v>1181750</v>
      </c>
      <c r="J71" s="1">
        <v>61</v>
      </c>
      <c r="M71" s="16"/>
      <c r="N71" s="16"/>
      <c r="Q71" s="16"/>
      <c r="R71" s="17">
        <f t="shared" si="1"/>
        <v>1181750</v>
      </c>
      <c r="S71" s="472"/>
      <c r="T71" s="16"/>
      <c r="U71" s="79"/>
      <c r="V71" s="17"/>
      <c r="W71" s="29"/>
    </row>
    <row r="72" spans="1:23" s="1" customFormat="1" x14ac:dyDescent="0.7">
      <c r="A72" s="1">
        <v>62</v>
      </c>
      <c r="B72" s="1" t="s">
        <v>167</v>
      </c>
      <c r="D72" s="14">
        <v>9</v>
      </c>
      <c r="E72" s="14">
        <v>1</v>
      </c>
      <c r="F72" s="14">
        <v>85</v>
      </c>
      <c r="G72" s="51">
        <v>3785</v>
      </c>
      <c r="H72" s="23">
        <v>125</v>
      </c>
      <c r="I72" s="77">
        <f t="shared" si="0"/>
        <v>473125</v>
      </c>
      <c r="J72" s="1">
        <v>62</v>
      </c>
      <c r="M72" s="16"/>
      <c r="N72" s="16"/>
      <c r="Q72" s="16"/>
      <c r="R72" s="17">
        <f t="shared" si="1"/>
        <v>473125</v>
      </c>
      <c r="S72" s="472"/>
      <c r="T72" s="16"/>
      <c r="U72" s="79"/>
      <c r="V72" s="17"/>
      <c r="W72" s="29"/>
    </row>
    <row r="73" spans="1:23" s="1" customFormat="1" x14ac:dyDescent="0.7">
      <c r="A73" s="1">
        <v>63</v>
      </c>
      <c r="B73" s="1" t="s">
        <v>168</v>
      </c>
      <c r="D73" s="14">
        <v>27</v>
      </c>
      <c r="E73" s="14">
        <v>0</v>
      </c>
      <c r="F73" s="14">
        <v>89</v>
      </c>
      <c r="G73" s="51">
        <v>10889</v>
      </c>
      <c r="H73" s="23">
        <v>100</v>
      </c>
      <c r="I73" s="77">
        <f t="shared" si="0"/>
        <v>1088900</v>
      </c>
      <c r="J73" s="1">
        <v>63</v>
      </c>
      <c r="M73" s="16"/>
      <c r="N73" s="16"/>
      <c r="Q73" s="16"/>
      <c r="R73" s="17">
        <f t="shared" si="1"/>
        <v>1088900</v>
      </c>
      <c r="S73" s="472"/>
      <c r="T73" s="16"/>
      <c r="U73" s="79"/>
      <c r="V73" s="17"/>
      <c r="W73" s="29"/>
    </row>
    <row r="74" spans="1:23" s="1" customFormat="1" x14ac:dyDescent="0.7">
      <c r="A74" s="1">
        <v>64</v>
      </c>
      <c r="B74" s="1" t="s">
        <v>169</v>
      </c>
      <c r="D74" s="14">
        <v>2</v>
      </c>
      <c r="E74" s="14">
        <v>2</v>
      </c>
      <c r="F74" s="14">
        <v>96</v>
      </c>
      <c r="G74" s="51">
        <v>1096</v>
      </c>
      <c r="H74" s="23">
        <v>150</v>
      </c>
      <c r="I74" s="77">
        <f t="shared" si="0"/>
        <v>164400</v>
      </c>
      <c r="J74" s="1">
        <v>64</v>
      </c>
      <c r="M74" s="16"/>
      <c r="N74" s="16"/>
      <c r="Q74" s="16"/>
      <c r="R74" s="17">
        <f t="shared" si="1"/>
        <v>164400</v>
      </c>
      <c r="S74" s="472"/>
      <c r="T74" s="16"/>
      <c r="U74" s="79"/>
      <c r="V74" s="17"/>
      <c r="W74" s="29"/>
    </row>
    <row r="75" spans="1:23" s="1" customFormat="1" x14ac:dyDescent="0.7">
      <c r="A75" s="1">
        <v>65</v>
      </c>
      <c r="B75" s="1" t="s">
        <v>170</v>
      </c>
      <c r="D75" s="14">
        <v>15</v>
      </c>
      <c r="E75" s="14">
        <v>1</v>
      </c>
      <c r="F75" s="14">
        <v>66</v>
      </c>
      <c r="G75" s="51">
        <v>6166</v>
      </c>
      <c r="H75" s="23">
        <v>100</v>
      </c>
      <c r="I75" s="77">
        <f t="shared" si="0"/>
        <v>616600</v>
      </c>
      <c r="J75" s="1">
        <v>65</v>
      </c>
      <c r="M75" s="16"/>
      <c r="N75" s="16"/>
      <c r="Q75" s="16"/>
      <c r="R75" s="17">
        <f t="shared" si="1"/>
        <v>616600</v>
      </c>
      <c r="S75" s="472"/>
      <c r="T75" s="16"/>
      <c r="U75" s="79"/>
      <c r="V75" s="17"/>
      <c r="W75" s="29"/>
    </row>
    <row r="76" spans="1:23" s="1" customFormat="1" x14ac:dyDescent="0.7">
      <c r="A76" s="1">
        <v>66</v>
      </c>
      <c r="B76" s="1" t="s">
        <v>171</v>
      </c>
      <c r="D76" s="14">
        <v>27</v>
      </c>
      <c r="E76" s="14">
        <v>0</v>
      </c>
      <c r="F76" s="14">
        <v>42</v>
      </c>
      <c r="G76" s="51">
        <v>10842</v>
      </c>
      <c r="H76" s="23">
        <v>100</v>
      </c>
      <c r="I76" s="77">
        <f t="shared" si="0"/>
        <v>1084200</v>
      </c>
      <c r="J76" s="1">
        <v>66</v>
      </c>
      <c r="M76" s="16"/>
      <c r="N76" s="16"/>
      <c r="Q76" s="16"/>
      <c r="R76" s="17">
        <f t="shared" si="1"/>
        <v>1084200</v>
      </c>
      <c r="S76" s="472"/>
      <c r="T76" s="16"/>
      <c r="U76" s="79"/>
      <c r="V76" s="17"/>
      <c r="W76" s="29"/>
    </row>
    <row r="77" spans="1:23" s="1" customFormat="1" x14ac:dyDescent="0.7">
      <c r="A77" s="1">
        <v>67</v>
      </c>
      <c r="B77" s="1" t="s">
        <v>172</v>
      </c>
      <c r="D77" s="14">
        <v>8</v>
      </c>
      <c r="E77" s="14">
        <v>2</v>
      </c>
      <c r="F77" s="14">
        <v>12</v>
      </c>
      <c r="G77" s="51">
        <v>3412</v>
      </c>
      <c r="H77" s="14">
        <v>150</v>
      </c>
      <c r="I77" s="77">
        <f t="shared" ref="I77:I84" si="2">G77*H77</f>
        <v>511800</v>
      </c>
      <c r="J77" s="1">
        <v>67</v>
      </c>
      <c r="M77" s="16"/>
      <c r="N77" s="16"/>
      <c r="Q77" s="16"/>
      <c r="R77" s="17">
        <f t="shared" si="1"/>
        <v>511800</v>
      </c>
      <c r="S77" s="472"/>
      <c r="T77" s="16"/>
      <c r="U77" s="79"/>
      <c r="V77" s="17"/>
      <c r="W77" s="29"/>
    </row>
    <row r="78" spans="1:23" s="1" customFormat="1" x14ac:dyDescent="0.7">
      <c r="A78" s="1">
        <v>68</v>
      </c>
      <c r="B78" s="1" t="s">
        <v>173</v>
      </c>
      <c r="D78" s="14">
        <v>26</v>
      </c>
      <c r="E78" s="14">
        <v>1</v>
      </c>
      <c r="F78" s="14">
        <v>54</v>
      </c>
      <c r="G78" s="51">
        <v>10554</v>
      </c>
      <c r="H78" s="14">
        <v>125</v>
      </c>
      <c r="I78" s="77">
        <f t="shared" si="2"/>
        <v>1319250</v>
      </c>
      <c r="J78" s="1">
        <v>68</v>
      </c>
      <c r="M78" s="16"/>
      <c r="N78" s="16"/>
      <c r="Q78" s="16"/>
      <c r="R78" s="17">
        <f t="shared" si="1"/>
        <v>1319250</v>
      </c>
      <c r="S78" s="472"/>
      <c r="T78" s="16"/>
      <c r="U78" s="79"/>
      <c r="V78" s="17"/>
      <c r="W78" s="29"/>
    </row>
    <row r="79" spans="1:23" s="1" customFormat="1" x14ac:dyDescent="0.7">
      <c r="A79" s="1">
        <v>69</v>
      </c>
      <c r="B79" s="1" t="s">
        <v>174</v>
      </c>
      <c r="D79" s="14">
        <v>22</v>
      </c>
      <c r="E79" s="14">
        <v>2</v>
      </c>
      <c r="F79" s="14">
        <v>48</v>
      </c>
      <c r="G79" s="51">
        <v>9048</v>
      </c>
      <c r="H79" s="23">
        <v>125</v>
      </c>
      <c r="I79" s="77">
        <f t="shared" si="2"/>
        <v>1131000</v>
      </c>
      <c r="J79" s="1">
        <v>69</v>
      </c>
      <c r="M79" s="16"/>
      <c r="N79" s="16"/>
      <c r="Q79" s="16"/>
      <c r="R79" s="17">
        <f t="shared" ref="R79:R84" si="3">I79+Q79</f>
        <v>1131000</v>
      </c>
      <c r="S79" s="472"/>
      <c r="T79" s="16"/>
      <c r="U79" s="79"/>
      <c r="V79" s="17"/>
      <c r="W79" s="29"/>
    </row>
    <row r="80" spans="1:23" s="1" customFormat="1" x14ac:dyDescent="0.7">
      <c r="A80" s="1">
        <v>70</v>
      </c>
      <c r="B80" s="1" t="s">
        <v>180</v>
      </c>
      <c r="D80" s="14">
        <v>12</v>
      </c>
      <c r="E80" s="14">
        <v>2</v>
      </c>
      <c r="F80" s="14">
        <v>7</v>
      </c>
      <c r="G80" s="51">
        <v>5007</v>
      </c>
      <c r="H80" s="23">
        <v>125</v>
      </c>
      <c r="I80" s="77">
        <f t="shared" si="2"/>
        <v>625875</v>
      </c>
      <c r="J80" s="1">
        <v>70</v>
      </c>
      <c r="M80" s="16"/>
      <c r="N80" s="16"/>
      <c r="Q80" s="16"/>
      <c r="R80" s="17">
        <f t="shared" si="3"/>
        <v>625875</v>
      </c>
      <c r="S80" s="472"/>
      <c r="T80" s="16"/>
      <c r="U80" s="79"/>
      <c r="V80" s="17"/>
      <c r="W80" s="29"/>
    </row>
    <row r="81" spans="1:23" s="1" customFormat="1" x14ac:dyDescent="0.7">
      <c r="A81" s="1">
        <v>71</v>
      </c>
      <c r="B81" s="1" t="s">
        <v>175</v>
      </c>
      <c r="D81" s="14">
        <v>19</v>
      </c>
      <c r="E81" s="14">
        <v>1</v>
      </c>
      <c r="F81" s="14">
        <v>95</v>
      </c>
      <c r="G81" s="51">
        <v>7795</v>
      </c>
      <c r="H81" s="23">
        <v>125</v>
      </c>
      <c r="I81" s="77">
        <f t="shared" si="2"/>
        <v>974375</v>
      </c>
      <c r="J81" s="1">
        <v>71</v>
      </c>
      <c r="M81" s="16"/>
      <c r="N81" s="16"/>
      <c r="Q81" s="16"/>
      <c r="R81" s="17">
        <f t="shared" si="3"/>
        <v>974375</v>
      </c>
      <c r="S81" s="472"/>
      <c r="T81" s="16"/>
      <c r="U81" s="79"/>
      <c r="V81" s="17"/>
      <c r="W81" s="29"/>
    </row>
    <row r="82" spans="1:23" s="1" customFormat="1" x14ac:dyDescent="0.7">
      <c r="A82" s="1">
        <v>72</v>
      </c>
      <c r="B82" s="1" t="s">
        <v>176</v>
      </c>
      <c r="D82" s="14">
        <v>32</v>
      </c>
      <c r="E82" s="14">
        <v>0</v>
      </c>
      <c r="F82" s="14">
        <v>34</v>
      </c>
      <c r="G82" s="51">
        <v>12834</v>
      </c>
      <c r="H82" s="23">
        <v>125</v>
      </c>
      <c r="I82" s="77">
        <f t="shared" si="2"/>
        <v>1604250</v>
      </c>
      <c r="J82" s="1">
        <v>72</v>
      </c>
      <c r="M82" s="16"/>
      <c r="N82" s="16"/>
      <c r="Q82" s="16"/>
      <c r="R82" s="17">
        <f t="shared" si="3"/>
        <v>1604250</v>
      </c>
      <c r="S82" s="472"/>
      <c r="T82" s="16"/>
      <c r="U82" s="79"/>
      <c r="V82" s="17"/>
      <c r="W82" s="29"/>
    </row>
    <row r="83" spans="1:23" s="1" customFormat="1" x14ac:dyDescent="0.7">
      <c r="A83" s="1">
        <v>73</v>
      </c>
      <c r="B83" s="1" t="s">
        <v>177</v>
      </c>
      <c r="D83" s="14">
        <v>15</v>
      </c>
      <c r="E83" s="14">
        <v>3</v>
      </c>
      <c r="F83" s="14">
        <v>49</v>
      </c>
      <c r="G83" s="51">
        <v>6349</v>
      </c>
      <c r="H83" s="14">
        <v>125</v>
      </c>
      <c r="I83" s="77">
        <f t="shared" si="2"/>
        <v>793625</v>
      </c>
      <c r="J83" s="1">
        <v>73</v>
      </c>
      <c r="M83" s="16"/>
      <c r="N83" s="16"/>
      <c r="Q83" s="16"/>
      <c r="R83" s="17">
        <f t="shared" si="3"/>
        <v>793625</v>
      </c>
      <c r="S83" s="472"/>
      <c r="T83" s="16"/>
      <c r="U83" s="79"/>
      <c r="V83" s="17"/>
      <c r="W83" s="29"/>
    </row>
    <row r="84" spans="1:23" s="1" customFormat="1" x14ac:dyDescent="0.7">
      <c r="A84" s="1">
        <v>74</v>
      </c>
      <c r="B84" s="1" t="s">
        <v>178</v>
      </c>
      <c r="D84" s="14">
        <v>11</v>
      </c>
      <c r="E84" s="14">
        <v>0</v>
      </c>
      <c r="F84" s="14">
        <v>34</v>
      </c>
      <c r="G84" s="51">
        <v>4434</v>
      </c>
      <c r="H84" s="14">
        <v>100</v>
      </c>
      <c r="I84" s="77">
        <f t="shared" si="2"/>
        <v>443400</v>
      </c>
      <c r="J84" s="1">
        <v>74</v>
      </c>
      <c r="M84" s="16"/>
      <c r="N84" s="16"/>
      <c r="Q84" s="16"/>
      <c r="R84" s="17">
        <f t="shared" si="3"/>
        <v>443400</v>
      </c>
      <c r="S84" s="472"/>
      <c r="T84" s="16"/>
      <c r="U84" s="79"/>
      <c r="V84" s="17"/>
      <c r="W84" s="29"/>
    </row>
    <row r="85" spans="1:23" s="1" customFormat="1" x14ac:dyDescent="0.7">
      <c r="A85" s="1">
        <v>75</v>
      </c>
      <c r="B85" s="1" t="s">
        <v>179</v>
      </c>
      <c r="D85" s="14">
        <v>1</v>
      </c>
      <c r="E85" s="14">
        <v>0</v>
      </c>
      <c r="F85" s="14">
        <v>20</v>
      </c>
      <c r="G85" s="51">
        <v>420</v>
      </c>
      <c r="H85" s="14">
        <v>125</v>
      </c>
      <c r="I85" s="77">
        <f t="shared" ref="I85" si="4">G85*H85</f>
        <v>52500</v>
      </c>
      <c r="J85" s="1">
        <v>75</v>
      </c>
      <c r="M85" s="16"/>
      <c r="N85" s="16"/>
      <c r="Q85" s="16"/>
      <c r="R85" s="17">
        <f t="shared" ref="R85" si="5">I85+Q85</f>
        <v>52500</v>
      </c>
      <c r="S85" s="472"/>
      <c r="T85" s="16"/>
      <c r="U85" s="79"/>
      <c r="V85" s="17"/>
      <c r="W85" s="29"/>
    </row>
    <row r="86" spans="1:23" s="1" customFormat="1" x14ac:dyDescent="0.7">
      <c r="A86" s="1">
        <v>76</v>
      </c>
      <c r="B86" s="1" t="s">
        <v>725</v>
      </c>
      <c r="D86" s="59">
        <v>10</v>
      </c>
      <c r="E86" s="59">
        <v>2</v>
      </c>
      <c r="F86" s="59">
        <v>60</v>
      </c>
      <c r="G86" s="59">
        <v>4260</v>
      </c>
      <c r="H86" s="99">
        <v>220</v>
      </c>
      <c r="I86" s="77">
        <f>H86*G86</f>
        <v>937200</v>
      </c>
      <c r="J86" s="1">
        <v>76</v>
      </c>
      <c r="M86" s="16"/>
      <c r="N86" s="16"/>
      <c r="Q86" s="16"/>
      <c r="R86" s="77">
        <v>937200</v>
      </c>
      <c r="S86" s="472"/>
      <c r="T86" s="77">
        <v>937200</v>
      </c>
      <c r="U86" s="79" t="s">
        <v>105</v>
      </c>
      <c r="V86" s="17">
        <v>93.72</v>
      </c>
      <c r="W86" s="29"/>
    </row>
    <row r="87" spans="1:23" s="1" customFormat="1" x14ac:dyDescent="0.7">
      <c r="A87" s="1">
        <v>77</v>
      </c>
      <c r="B87" s="1" t="s">
        <v>726</v>
      </c>
      <c r="D87" s="59">
        <v>4</v>
      </c>
      <c r="E87" s="59">
        <v>3</v>
      </c>
      <c r="F87" s="59">
        <v>50</v>
      </c>
      <c r="G87" s="59">
        <v>1950</v>
      </c>
      <c r="H87" s="99">
        <v>200</v>
      </c>
      <c r="I87" s="77">
        <f t="shared" ref="I87:I90" si="6">H87*G87</f>
        <v>390000</v>
      </c>
      <c r="J87" s="1">
        <v>77</v>
      </c>
      <c r="M87" s="16"/>
      <c r="N87" s="16"/>
      <c r="Q87" s="16"/>
      <c r="R87" s="77">
        <v>390000</v>
      </c>
      <c r="S87" s="472"/>
      <c r="T87" s="77">
        <v>390000</v>
      </c>
      <c r="U87" s="79" t="s">
        <v>105</v>
      </c>
      <c r="V87" s="17">
        <v>39</v>
      </c>
      <c r="W87" s="29"/>
    </row>
    <row r="88" spans="1:23" s="1" customFormat="1" x14ac:dyDescent="0.7">
      <c r="A88" s="1">
        <v>78</v>
      </c>
      <c r="B88" s="1" t="s">
        <v>727</v>
      </c>
      <c r="D88" s="59">
        <v>8</v>
      </c>
      <c r="E88" s="59">
        <v>1</v>
      </c>
      <c r="F88" s="59">
        <v>37</v>
      </c>
      <c r="G88" s="59">
        <v>3337</v>
      </c>
      <c r="H88" s="99">
        <v>250</v>
      </c>
      <c r="I88" s="77">
        <f t="shared" si="6"/>
        <v>834250</v>
      </c>
      <c r="J88" s="1">
        <v>78</v>
      </c>
      <c r="M88" s="16"/>
      <c r="N88" s="16"/>
      <c r="Q88" s="16"/>
      <c r="R88" s="77">
        <v>834250</v>
      </c>
      <c r="S88" s="472"/>
      <c r="T88" s="77">
        <v>834250</v>
      </c>
      <c r="U88" s="79" t="s">
        <v>105</v>
      </c>
      <c r="V88" s="17">
        <v>83.43</v>
      </c>
      <c r="W88" s="29"/>
    </row>
    <row r="89" spans="1:23" s="1" customFormat="1" x14ac:dyDescent="0.7">
      <c r="A89" s="1">
        <v>79</v>
      </c>
      <c r="B89" s="1" t="s">
        <v>729</v>
      </c>
      <c r="D89" s="59">
        <v>12</v>
      </c>
      <c r="E89" s="59">
        <v>2</v>
      </c>
      <c r="F89" s="59">
        <v>80</v>
      </c>
      <c r="G89" s="59">
        <v>5080</v>
      </c>
      <c r="H89" s="99">
        <v>200</v>
      </c>
      <c r="I89" s="77">
        <f t="shared" si="6"/>
        <v>1016000</v>
      </c>
      <c r="J89" s="1">
        <v>79</v>
      </c>
      <c r="M89" s="16"/>
      <c r="N89" s="16"/>
      <c r="Q89" s="16"/>
      <c r="R89" s="77">
        <v>1016000</v>
      </c>
      <c r="S89" s="472"/>
      <c r="T89" s="77">
        <v>1016000</v>
      </c>
      <c r="U89" s="79" t="s">
        <v>105</v>
      </c>
      <c r="V89" s="17">
        <v>101.6</v>
      </c>
      <c r="W89" s="29"/>
    </row>
    <row r="90" spans="1:23" s="1" customFormat="1" x14ac:dyDescent="0.7">
      <c r="A90" s="1">
        <v>80</v>
      </c>
      <c r="B90" s="1" t="s">
        <v>728</v>
      </c>
      <c r="D90" s="59">
        <v>2</v>
      </c>
      <c r="E90" s="59">
        <v>0</v>
      </c>
      <c r="F90" s="59">
        <v>0</v>
      </c>
      <c r="G90" s="59">
        <v>800</v>
      </c>
      <c r="H90" s="99">
        <v>150</v>
      </c>
      <c r="I90" s="77">
        <f t="shared" si="6"/>
        <v>120000</v>
      </c>
      <c r="J90" s="1">
        <v>80</v>
      </c>
      <c r="M90" s="16"/>
      <c r="N90" s="16"/>
      <c r="Q90" s="16"/>
      <c r="R90" s="77">
        <v>120000</v>
      </c>
      <c r="S90" s="472"/>
      <c r="T90" s="77">
        <v>120000</v>
      </c>
      <c r="U90" s="79" t="s">
        <v>105</v>
      </c>
      <c r="V90" s="17">
        <v>12</v>
      </c>
      <c r="W90" s="29"/>
    </row>
    <row r="91" spans="1:23" x14ac:dyDescent="0.7">
      <c r="I91" s="4"/>
      <c r="R91" s="4"/>
      <c r="T91" s="92">
        <v>7706352</v>
      </c>
      <c r="U91" s="270" t="s">
        <v>105</v>
      </c>
      <c r="V91" s="68">
        <v>770.64</v>
      </c>
    </row>
    <row r="93" spans="1:23" x14ac:dyDescent="0.7">
      <c r="A93" s="142"/>
    </row>
    <row r="94" spans="1:23" x14ac:dyDescent="0.7">
      <c r="B94" s="3" t="s">
        <v>209</v>
      </c>
      <c r="E94" s="3" t="s">
        <v>210</v>
      </c>
    </row>
    <row r="95" spans="1:23" x14ac:dyDescent="0.7">
      <c r="E95" s="3" t="s">
        <v>211</v>
      </c>
    </row>
    <row r="96" spans="1:23" x14ac:dyDescent="0.7">
      <c r="E96" s="3" t="s">
        <v>212</v>
      </c>
    </row>
    <row r="97" spans="5:5" x14ac:dyDescent="0.7">
      <c r="E97" s="3" t="s">
        <v>213</v>
      </c>
    </row>
    <row r="98" spans="5:5" x14ac:dyDescent="0.7">
      <c r="E98" s="3" t="s">
        <v>214</v>
      </c>
    </row>
  </sheetData>
  <mergeCells count="28">
    <mergeCell ref="H6:H10"/>
    <mergeCell ref="I6:I10"/>
    <mergeCell ref="S11:S90"/>
    <mergeCell ref="K6:K10"/>
    <mergeCell ref="L6:L10"/>
    <mergeCell ref="M6:M10"/>
    <mergeCell ref="N6:N10"/>
    <mergeCell ref="O6:P6"/>
    <mergeCell ref="Q6:Q10"/>
    <mergeCell ref="O7:O10"/>
    <mergeCell ref="P7:P10"/>
    <mergeCell ref="J6:J10"/>
    <mergeCell ref="D8:D10"/>
    <mergeCell ref="E8:E10"/>
    <mergeCell ref="F8:F10"/>
    <mergeCell ref="A2:V2"/>
    <mergeCell ref="A3:V3"/>
    <mergeCell ref="A5:I5"/>
    <mergeCell ref="J5:Q5"/>
    <mergeCell ref="R5:R10"/>
    <mergeCell ref="S5:S10"/>
    <mergeCell ref="T5:T10"/>
    <mergeCell ref="V5:V10"/>
    <mergeCell ref="A6:A10"/>
    <mergeCell ref="B6:B10"/>
    <mergeCell ref="C6:C10"/>
    <mergeCell ref="D6:F7"/>
    <mergeCell ref="G6:G10"/>
  </mergeCells>
  <pageMargins left="3.937007874015748E-2" right="3.937007874015748E-2" top="0.11811023622047245" bottom="7.874015748031496E-2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24"/>
  <sheetViews>
    <sheetView zoomScale="90" zoomScaleNormal="90" workbookViewId="0">
      <selection activeCell="K22" sqref="K22"/>
    </sheetView>
  </sheetViews>
  <sheetFormatPr defaultColWidth="9" defaultRowHeight="21" x14ac:dyDescent="0.7"/>
  <cols>
    <col min="1" max="1" width="3" style="3" customWidth="1"/>
    <col min="2" max="2" width="7.6640625" style="3" customWidth="1"/>
    <col min="3" max="3" width="5.6640625" style="3" customWidth="1"/>
    <col min="4" max="4" width="4.6640625" style="3" customWidth="1"/>
    <col min="5" max="5" width="4.58203125" style="3" customWidth="1"/>
    <col min="6" max="6" width="4.83203125" style="3" customWidth="1"/>
    <col min="7" max="7" width="8.5" style="3" customWidth="1"/>
    <col min="8" max="8" width="7.5" style="3" customWidth="1"/>
    <col min="9" max="9" width="9" style="3" customWidth="1"/>
    <col min="10" max="10" width="4.33203125" style="3" customWidth="1"/>
    <col min="11" max="11" width="7.1640625" style="3" customWidth="1"/>
    <col min="12" max="12" width="9.5" style="3" customWidth="1"/>
    <col min="13" max="13" width="12.33203125" style="3" customWidth="1"/>
    <col min="14" max="14" width="7.6640625" style="3" customWidth="1"/>
    <col min="15" max="15" width="7.08203125" style="3" customWidth="1"/>
    <col min="16" max="16" width="10.58203125" style="3" customWidth="1"/>
    <col min="17" max="17" width="5" style="3" customWidth="1"/>
    <col min="18" max="18" width="9.6640625" style="3" customWidth="1"/>
    <col min="19" max="19" width="9.83203125" style="3" bestFit="1" customWidth="1"/>
    <col min="20" max="20" width="10.08203125" style="3" customWidth="1"/>
    <col min="21" max="21" width="9.5" style="3" customWidth="1"/>
    <col min="22" max="22" width="11" style="3" customWidth="1"/>
    <col min="23" max="23" width="6" style="3" customWidth="1"/>
    <col min="24" max="24" width="10.08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181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258"/>
      <c r="B4" s="258"/>
      <c r="C4" s="258"/>
      <c r="D4" s="258"/>
      <c r="E4" s="258"/>
      <c r="F4" s="83"/>
      <c r="G4" s="258"/>
      <c r="H4" s="258"/>
      <c r="I4" s="258"/>
      <c r="J4" s="258"/>
      <c r="K4" s="258"/>
      <c r="L4" s="258"/>
      <c r="M4" s="258"/>
      <c r="N4" s="258"/>
      <c r="O4" s="258"/>
      <c r="P4" s="258"/>
      <c r="Q4" s="258"/>
      <c r="R4" s="258"/>
      <c r="S4" s="258"/>
      <c r="T4" s="258"/>
      <c r="U4" s="258"/>
      <c r="V4" s="258"/>
      <c r="W4" s="258"/>
      <c r="X4" s="258"/>
    </row>
    <row r="5" spans="1:25" ht="25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59"/>
      <c r="X5" s="462" t="s">
        <v>62</v>
      </c>
    </row>
    <row r="6" spans="1:25" ht="30.7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439</v>
      </c>
      <c r="Q6" s="443" t="s">
        <v>12</v>
      </c>
      <c r="R6" s="444"/>
      <c r="S6" s="434" t="s">
        <v>13</v>
      </c>
      <c r="T6" s="457"/>
      <c r="U6" s="460"/>
      <c r="V6" s="457"/>
      <c r="W6" s="260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435</v>
      </c>
      <c r="S7" s="435"/>
      <c r="T7" s="457"/>
      <c r="U7" s="460"/>
      <c r="V7" s="457"/>
      <c r="W7" s="260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60" t="s">
        <v>60</v>
      </c>
      <c r="X8" s="463"/>
    </row>
    <row r="9" spans="1:25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60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61"/>
      <c r="X10" s="464"/>
    </row>
    <row r="11" spans="1:25" s="1" customFormat="1" x14ac:dyDescent="0.7">
      <c r="A11" s="1">
        <v>1</v>
      </c>
      <c r="B11" s="70" t="s">
        <v>182</v>
      </c>
      <c r="C11" s="1">
        <v>3</v>
      </c>
      <c r="D11" s="14">
        <v>7</v>
      </c>
      <c r="E11" s="14">
        <v>3</v>
      </c>
      <c r="F11" s="14">
        <v>21</v>
      </c>
      <c r="G11" s="51">
        <v>3121</v>
      </c>
      <c r="H11" s="14">
        <v>125</v>
      </c>
      <c r="I11" s="77">
        <f>G11*H11</f>
        <v>390125</v>
      </c>
      <c r="J11" s="1">
        <v>1</v>
      </c>
      <c r="L11" s="1" t="s">
        <v>22</v>
      </c>
      <c r="M11" s="1" t="s">
        <v>27</v>
      </c>
      <c r="N11" s="16">
        <v>2387</v>
      </c>
      <c r="O11" s="16">
        <v>5700</v>
      </c>
      <c r="P11" s="17">
        <f>N11*O11</f>
        <v>13605900</v>
      </c>
      <c r="Q11" s="1">
        <v>29</v>
      </c>
      <c r="R11" s="17">
        <v>6530832</v>
      </c>
      <c r="S11" s="17">
        <f>P11-R11</f>
        <v>7075068</v>
      </c>
      <c r="T11" s="17">
        <f>I11+S11</f>
        <v>7465193</v>
      </c>
      <c r="U11" s="271">
        <v>269968.75</v>
      </c>
      <c r="V11" s="17">
        <f>T11-U11</f>
        <v>7195224.25</v>
      </c>
      <c r="W11" s="76">
        <v>0.3</v>
      </c>
      <c r="X11" s="17">
        <f>V11*0.3%</f>
        <v>21585.672750000002</v>
      </c>
      <c r="Y11" s="29"/>
    </row>
    <row r="12" spans="1:25" s="1" customFormat="1" x14ac:dyDescent="0.7">
      <c r="B12" s="70"/>
      <c r="G12" s="51"/>
      <c r="H12" s="23"/>
      <c r="I12" s="90"/>
      <c r="J12" s="1">
        <v>2</v>
      </c>
      <c r="L12" s="1" t="s">
        <v>22</v>
      </c>
      <c r="M12" s="1" t="s">
        <v>32</v>
      </c>
      <c r="N12" s="16">
        <v>744</v>
      </c>
      <c r="O12" s="16">
        <v>3400</v>
      </c>
      <c r="P12" s="17">
        <f>N12*O12</f>
        <v>2529600</v>
      </c>
      <c r="Q12" s="1">
        <v>29</v>
      </c>
      <c r="R12" s="17">
        <v>1214208</v>
      </c>
      <c r="S12" s="17">
        <f t="shared" ref="S12:S14" si="0">P12-R12</f>
        <v>1315392</v>
      </c>
      <c r="T12" s="17">
        <f>S12</f>
        <v>1315392</v>
      </c>
      <c r="U12" s="272">
        <v>0</v>
      </c>
      <c r="V12" s="17">
        <f>T12</f>
        <v>1315392</v>
      </c>
      <c r="W12" s="76">
        <v>0.3</v>
      </c>
      <c r="X12" s="17">
        <f t="shared" ref="X12:X14" si="1">V12*0.3%</f>
        <v>3946.1759999999999</v>
      </c>
      <c r="Y12" s="29"/>
    </row>
    <row r="13" spans="1:25" s="1" customFormat="1" x14ac:dyDescent="0.7">
      <c r="B13" s="97"/>
      <c r="G13" s="51"/>
      <c r="H13" s="14"/>
      <c r="I13" s="90"/>
      <c r="J13" s="1">
        <v>3</v>
      </c>
      <c r="L13" s="1" t="s">
        <v>22</v>
      </c>
      <c r="M13" s="1" t="s">
        <v>41</v>
      </c>
      <c r="N13" s="16">
        <v>687</v>
      </c>
      <c r="O13" s="16">
        <v>450</v>
      </c>
      <c r="P13" s="17">
        <f>N13*O13</f>
        <v>309150</v>
      </c>
      <c r="Q13" s="1">
        <v>29</v>
      </c>
      <c r="R13" s="17">
        <v>148392</v>
      </c>
      <c r="S13" s="17">
        <f t="shared" si="0"/>
        <v>160758</v>
      </c>
      <c r="T13" s="17">
        <f t="shared" ref="T13:T15" si="2">S13</f>
        <v>160758</v>
      </c>
      <c r="U13" s="272">
        <v>0</v>
      </c>
      <c r="V13" s="17">
        <f t="shared" ref="V13:V14" si="3">T13</f>
        <v>160758</v>
      </c>
      <c r="W13" s="76">
        <v>0.3</v>
      </c>
      <c r="X13" s="17">
        <f t="shared" si="1"/>
        <v>482.274</v>
      </c>
      <c r="Y13" s="29"/>
    </row>
    <row r="14" spans="1:25" s="1" customFormat="1" x14ac:dyDescent="0.7">
      <c r="G14" s="51"/>
      <c r="H14" s="23"/>
      <c r="I14" s="90"/>
      <c r="J14" s="1">
        <v>4</v>
      </c>
      <c r="L14" s="1" t="s">
        <v>22</v>
      </c>
      <c r="M14" s="1" t="s">
        <v>42</v>
      </c>
      <c r="N14" s="16">
        <v>27</v>
      </c>
      <c r="O14" s="16">
        <v>6800</v>
      </c>
      <c r="P14" s="17">
        <f>N14*O14</f>
        <v>183600</v>
      </c>
      <c r="Q14" s="1">
        <v>29</v>
      </c>
      <c r="R14" s="17">
        <v>88128</v>
      </c>
      <c r="S14" s="17">
        <f t="shared" si="0"/>
        <v>95472</v>
      </c>
      <c r="T14" s="17">
        <f t="shared" si="2"/>
        <v>95472</v>
      </c>
      <c r="U14" s="272">
        <v>0</v>
      </c>
      <c r="V14" s="17">
        <f t="shared" si="3"/>
        <v>95472</v>
      </c>
      <c r="W14" s="76">
        <v>0.3</v>
      </c>
      <c r="X14" s="17">
        <f t="shared" si="1"/>
        <v>286.416</v>
      </c>
      <c r="Y14" s="29"/>
    </row>
    <row r="15" spans="1:25" s="1" customFormat="1" x14ac:dyDescent="0.7">
      <c r="G15" s="51"/>
      <c r="H15" s="14"/>
      <c r="I15" s="90"/>
      <c r="J15" s="1">
        <v>5</v>
      </c>
      <c r="K15" s="1" t="s">
        <v>18</v>
      </c>
      <c r="L15" s="1" t="s">
        <v>26</v>
      </c>
      <c r="N15" s="16">
        <v>90</v>
      </c>
      <c r="O15" s="1">
        <v>6750</v>
      </c>
      <c r="P15" s="17">
        <f>N15*O15</f>
        <v>607500</v>
      </c>
      <c r="Q15" s="1">
        <v>29</v>
      </c>
      <c r="R15" s="17">
        <v>516375</v>
      </c>
      <c r="S15" s="17">
        <f>R15</f>
        <v>516375</v>
      </c>
      <c r="T15" s="17">
        <f t="shared" si="2"/>
        <v>516375</v>
      </c>
      <c r="U15" s="91">
        <v>516375</v>
      </c>
      <c r="V15" s="16">
        <v>0</v>
      </c>
      <c r="W15" s="76">
        <v>0</v>
      </c>
      <c r="X15" s="17">
        <v>0</v>
      </c>
      <c r="Y15" s="29"/>
    </row>
    <row r="16" spans="1:25" s="1" customFormat="1" x14ac:dyDescent="0.7">
      <c r="A16" s="1">
        <v>2</v>
      </c>
      <c r="B16" s="70" t="s">
        <v>534</v>
      </c>
      <c r="D16" s="1">
        <v>24</v>
      </c>
      <c r="E16" s="1">
        <v>0</v>
      </c>
      <c r="F16" s="1">
        <v>37</v>
      </c>
      <c r="G16" s="51">
        <f>D16*400+(E16*100+F16)</f>
        <v>9637</v>
      </c>
      <c r="H16" s="14">
        <v>100</v>
      </c>
      <c r="I16" s="90">
        <f>G16*H16</f>
        <v>963700</v>
      </c>
      <c r="J16" s="1">
        <v>6</v>
      </c>
      <c r="N16" s="17"/>
      <c r="O16" s="16"/>
      <c r="P16" s="16"/>
      <c r="S16" s="16"/>
      <c r="T16" s="17">
        <v>963700</v>
      </c>
      <c r="U16" s="272">
        <f>T16</f>
        <v>963700</v>
      </c>
      <c r="V16" s="16">
        <v>0</v>
      </c>
      <c r="W16" s="76">
        <v>0</v>
      </c>
      <c r="X16" s="17">
        <v>0</v>
      </c>
      <c r="Y16" s="29"/>
    </row>
    <row r="17" spans="1:24" x14ac:dyDescent="0.7">
      <c r="V17" s="68">
        <f>SUM(V11:V16)</f>
        <v>8766846.25</v>
      </c>
      <c r="W17" s="92"/>
      <c r="X17" s="68">
        <f>SUM(X11:X16)</f>
        <v>26300.538750000003</v>
      </c>
    </row>
    <row r="19" spans="1:24" x14ac:dyDescent="0.7">
      <c r="A19" s="142"/>
    </row>
    <row r="20" spans="1:24" x14ac:dyDescent="0.7">
      <c r="B20" s="3" t="s">
        <v>209</v>
      </c>
      <c r="E20" s="3" t="s">
        <v>210</v>
      </c>
      <c r="N20" s="3" t="s">
        <v>403</v>
      </c>
    </row>
    <row r="21" spans="1:24" x14ac:dyDescent="0.7">
      <c r="E21" s="3" t="s">
        <v>211</v>
      </c>
    </row>
    <row r="22" spans="1:24" x14ac:dyDescent="0.7">
      <c r="E22" s="3" t="s">
        <v>212</v>
      </c>
    </row>
    <row r="23" spans="1:24" x14ac:dyDescent="0.7">
      <c r="E23" s="3" t="s">
        <v>213</v>
      </c>
    </row>
    <row r="24" spans="1:24" x14ac:dyDescent="0.7">
      <c r="E24" s="3" t="s">
        <v>214</v>
      </c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S6:S10"/>
    <mergeCell ref="Q7:Q10"/>
    <mergeCell ref="R7:R10"/>
    <mergeCell ref="D8:D10"/>
    <mergeCell ref="E8:E10"/>
    <mergeCell ref="F8:F10"/>
    <mergeCell ref="N6:N10"/>
    <mergeCell ref="O6:O10"/>
    <mergeCell ref="J6:J10"/>
    <mergeCell ref="P6:P10"/>
    <mergeCell ref="Q6:R6"/>
    <mergeCell ref="L6:L10"/>
    <mergeCell ref="M6:M10"/>
    <mergeCell ref="H6:H10"/>
    <mergeCell ref="I6:I10"/>
    <mergeCell ref="K6:K10"/>
  </mergeCells>
  <pageMargins left="3.937007874015748E-2" right="3.937007874015748E-2" top="0.74803149606299213" bottom="0.74803149606299213" header="0.31496062992125984" footer="0.31496062992125984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33"/>
  <sheetViews>
    <sheetView topLeftCell="L7" zoomScale="90" zoomScaleNormal="90" workbookViewId="0">
      <selection activeCell="L1" sqref="A1:XFD3"/>
    </sheetView>
  </sheetViews>
  <sheetFormatPr defaultColWidth="9" defaultRowHeight="21" x14ac:dyDescent="0.7"/>
  <cols>
    <col min="1" max="1" width="3" style="3" customWidth="1"/>
    <col min="2" max="2" width="9.332031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9" style="3" customWidth="1"/>
    <col min="10" max="10" width="4.33203125" style="3" customWidth="1"/>
    <col min="11" max="11" width="9.5" style="3" customWidth="1"/>
    <col min="12" max="12" width="7.08203125" style="3" customWidth="1"/>
    <col min="13" max="13" width="8.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6.5" style="3" customWidth="1"/>
    <col min="18" max="18" width="9.58203125" style="3" customWidth="1"/>
    <col min="19" max="19" width="9" style="3"/>
    <col min="20" max="20" width="11.5" style="3" customWidth="1"/>
    <col min="21" max="21" width="9.58203125" style="3" customWidth="1"/>
    <col min="22" max="22" width="10.83203125" style="3" customWidth="1"/>
    <col min="23" max="23" width="5.5" style="3" customWidth="1"/>
    <col min="24" max="24" width="10.08203125" style="3" customWidth="1"/>
    <col min="25" max="16384" width="9" style="3"/>
  </cols>
  <sheetData>
    <row r="1" spans="1:25" s="406" customFormat="1" ht="24" x14ac:dyDescent="0.8">
      <c r="V1" s="409" t="s">
        <v>57</v>
      </c>
    </row>
    <row r="2" spans="1:2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5" s="406" customFormat="1" ht="24" x14ac:dyDescent="0.8">
      <c r="A3" s="449" t="s">
        <v>748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25" x14ac:dyDescent="0.7">
      <c r="A4" s="137"/>
      <c r="B4" s="137"/>
      <c r="C4" s="137"/>
      <c r="D4" s="137"/>
      <c r="E4" s="137"/>
      <c r="F4" s="83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</row>
    <row r="5" spans="1:25" ht="2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38"/>
      <c r="X5" s="462" t="s">
        <v>62</v>
      </c>
    </row>
    <row r="6" spans="1:25" ht="26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440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3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3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39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3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40"/>
      <c r="X10" s="464"/>
    </row>
    <row r="11" spans="1:25" s="1" customFormat="1" x14ac:dyDescent="0.7">
      <c r="A11" s="1">
        <v>1</v>
      </c>
      <c r="B11" s="59" t="s">
        <v>183</v>
      </c>
      <c r="C11" s="1">
        <v>3</v>
      </c>
      <c r="D11" s="99">
        <v>0</v>
      </c>
      <c r="E11" s="99">
        <v>2</v>
      </c>
      <c r="F11" s="99">
        <v>28</v>
      </c>
      <c r="G11" s="80">
        <v>228</v>
      </c>
      <c r="H11" s="81">
        <v>125</v>
      </c>
      <c r="I11" s="77">
        <f>G11*H11</f>
        <v>28500</v>
      </c>
      <c r="J11" s="1">
        <v>1</v>
      </c>
      <c r="K11" s="59"/>
      <c r="L11" s="59" t="s">
        <v>22</v>
      </c>
      <c r="M11" s="59" t="s">
        <v>39</v>
      </c>
      <c r="N11" s="59">
        <v>825</v>
      </c>
      <c r="O11" s="74">
        <v>450</v>
      </c>
      <c r="P11" s="16">
        <f>N11*O11</f>
        <v>371250</v>
      </c>
      <c r="Q11" s="59">
        <v>17</v>
      </c>
      <c r="R11" s="84">
        <v>89100</v>
      </c>
      <c r="S11" s="16">
        <f>P11-R11</f>
        <v>282150</v>
      </c>
      <c r="T11" s="17">
        <f>S11+I11</f>
        <v>310650</v>
      </c>
      <c r="U11" s="82">
        <v>2718.75</v>
      </c>
      <c r="V11" s="17">
        <f>T11-U11</f>
        <v>307931.25</v>
      </c>
      <c r="W11" s="76">
        <v>0.3</v>
      </c>
      <c r="X11" s="17">
        <f>V11*W11%</f>
        <v>923.79375000000005</v>
      </c>
      <c r="Y11" s="29"/>
    </row>
    <row r="12" spans="1:25" s="1" customFormat="1" x14ac:dyDescent="0.7">
      <c r="A12" s="1">
        <v>2</v>
      </c>
      <c r="B12" s="59" t="s">
        <v>184</v>
      </c>
      <c r="C12" s="1">
        <v>3</v>
      </c>
      <c r="D12" s="99">
        <v>0</v>
      </c>
      <c r="E12" s="99">
        <v>2</v>
      </c>
      <c r="F12" s="99">
        <v>28</v>
      </c>
      <c r="G12" s="80">
        <v>228</v>
      </c>
      <c r="H12" s="81">
        <v>125</v>
      </c>
      <c r="I12" s="77">
        <f t="shared" ref="I12:I22" si="0">G12*H12</f>
        <v>28500</v>
      </c>
      <c r="J12" s="1">
        <v>2</v>
      </c>
      <c r="K12" s="59"/>
      <c r="L12" s="59"/>
      <c r="M12" s="59" t="s">
        <v>42</v>
      </c>
      <c r="N12" s="59">
        <v>27</v>
      </c>
      <c r="O12" s="74">
        <v>6800</v>
      </c>
      <c r="P12" s="16">
        <f>N12*O12</f>
        <v>183600</v>
      </c>
      <c r="Q12" s="59">
        <v>17</v>
      </c>
      <c r="R12" s="84">
        <v>44064</v>
      </c>
      <c r="S12" s="16">
        <f t="shared" ref="S12:S18" si="1">P12-R12</f>
        <v>139536</v>
      </c>
      <c r="T12" s="17">
        <f>S12+I12</f>
        <v>168036</v>
      </c>
      <c r="U12" s="82">
        <v>27656.25</v>
      </c>
      <c r="V12" s="17">
        <f>T12-U12</f>
        <v>140379.75</v>
      </c>
      <c r="W12" s="76">
        <v>0.3</v>
      </c>
      <c r="X12" s="17">
        <f t="shared" ref="X12:X18" si="2">V12*W12%</f>
        <v>421.13925</v>
      </c>
      <c r="Y12" s="29"/>
    </row>
    <row r="13" spans="1:25" s="1" customFormat="1" x14ac:dyDescent="0.7">
      <c r="A13" s="1">
        <v>3</v>
      </c>
      <c r="B13" s="59" t="s">
        <v>185</v>
      </c>
      <c r="C13" s="1">
        <v>1</v>
      </c>
      <c r="D13" s="99">
        <v>9</v>
      </c>
      <c r="E13" s="99">
        <v>2</v>
      </c>
      <c r="F13" s="99">
        <v>90</v>
      </c>
      <c r="G13" s="80">
        <v>3890</v>
      </c>
      <c r="H13" s="99">
        <v>125</v>
      </c>
      <c r="I13" s="77">
        <f t="shared" si="0"/>
        <v>486250</v>
      </c>
      <c r="J13" s="1">
        <v>3</v>
      </c>
      <c r="K13" s="59"/>
      <c r="L13" s="59"/>
      <c r="M13" s="59"/>
      <c r="N13" s="59"/>
      <c r="O13" s="74"/>
      <c r="P13" s="16"/>
      <c r="Q13" s="59"/>
      <c r="R13" s="84"/>
      <c r="S13" s="16"/>
      <c r="T13" s="17"/>
      <c r="U13" s="82">
        <v>0</v>
      </c>
      <c r="V13" s="16">
        <v>0</v>
      </c>
      <c r="W13" s="76">
        <v>0.01</v>
      </c>
      <c r="X13" s="17">
        <f t="shared" si="2"/>
        <v>0</v>
      </c>
      <c r="Y13" s="29"/>
    </row>
    <row r="14" spans="1:25" s="1" customFormat="1" x14ac:dyDescent="0.7">
      <c r="A14" s="1">
        <v>4</v>
      </c>
      <c r="B14" s="59" t="s">
        <v>186</v>
      </c>
      <c r="C14" s="1">
        <v>1</v>
      </c>
      <c r="D14" s="99">
        <v>12</v>
      </c>
      <c r="E14" s="99">
        <v>0</v>
      </c>
      <c r="F14" s="99">
        <v>67</v>
      </c>
      <c r="G14" s="80">
        <v>4867</v>
      </c>
      <c r="H14" s="99">
        <v>125</v>
      </c>
      <c r="I14" s="77">
        <f t="shared" si="0"/>
        <v>608375</v>
      </c>
      <c r="J14" s="1">
        <v>4</v>
      </c>
      <c r="K14" s="59"/>
      <c r="L14" s="59"/>
      <c r="M14" s="59"/>
      <c r="N14" s="59"/>
      <c r="O14" s="74"/>
      <c r="P14" s="16"/>
      <c r="Q14" s="59"/>
      <c r="R14" s="84"/>
      <c r="S14" s="16"/>
      <c r="T14" s="17"/>
      <c r="U14" s="82">
        <v>0</v>
      </c>
      <c r="V14" s="16">
        <v>0</v>
      </c>
      <c r="W14" s="76">
        <v>0.01</v>
      </c>
      <c r="X14" s="17">
        <f t="shared" si="2"/>
        <v>0</v>
      </c>
      <c r="Y14" s="29"/>
    </row>
    <row r="15" spans="1:25" s="1" customFormat="1" x14ac:dyDescent="0.7">
      <c r="A15" s="1">
        <v>5</v>
      </c>
      <c r="B15" s="59" t="s">
        <v>187</v>
      </c>
      <c r="C15" s="1">
        <v>3</v>
      </c>
      <c r="D15" s="99">
        <v>1</v>
      </c>
      <c r="E15" s="99">
        <v>0</v>
      </c>
      <c r="F15" s="99">
        <v>63</v>
      </c>
      <c r="G15" s="80">
        <v>463</v>
      </c>
      <c r="H15" s="81">
        <v>125</v>
      </c>
      <c r="I15" s="77">
        <f t="shared" si="0"/>
        <v>57875</v>
      </c>
      <c r="J15" s="1">
        <v>5</v>
      </c>
      <c r="K15" s="59"/>
      <c r="L15" s="59" t="s">
        <v>22</v>
      </c>
      <c r="M15" s="59" t="s">
        <v>37</v>
      </c>
      <c r="N15" s="59">
        <v>825</v>
      </c>
      <c r="O15" s="74">
        <v>5700</v>
      </c>
      <c r="P15" s="16">
        <f>N15*O15</f>
        <v>4702500</v>
      </c>
      <c r="Q15" s="59">
        <v>17</v>
      </c>
      <c r="R15" s="84">
        <v>1128600</v>
      </c>
      <c r="S15" s="16">
        <f t="shared" si="1"/>
        <v>3573900</v>
      </c>
      <c r="T15" s="17">
        <f>S15+I15</f>
        <v>3631775</v>
      </c>
      <c r="U15" s="82">
        <v>32092.5</v>
      </c>
      <c r="V15" s="17">
        <f>T15-U15</f>
        <v>3599682.5</v>
      </c>
      <c r="W15" s="76">
        <v>0.3</v>
      </c>
      <c r="X15" s="17">
        <f t="shared" si="2"/>
        <v>10799.047500000001</v>
      </c>
      <c r="Y15" s="29"/>
    </row>
    <row r="16" spans="1:25" s="1" customFormat="1" x14ac:dyDescent="0.7">
      <c r="A16" s="1">
        <v>6</v>
      </c>
      <c r="B16" s="59" t="s">
        <v>188</v>
      </c>
      <c r="C16" s="1">
        <v>3</v>
      </c>
      <c r="D16" s="99">
        <v>2</v>
      </c>
      <c r="E16" s="99">
        <v>1</v>
      </c>
      <c r="F16" s="99">
        <v>6</v>
      </c>
      <c r="G16" s="80">
        <v>906</v>
      </c>
      <c r="H16" s="81">
        <v>125</v>
      </c>
      <c r="I16" s="77">
        <f t="shared" si="0"/>
        <v>113250</v>
      </c>
      <c r="J16" s="1">
        <v>6</v>
      </c>
      <c r="K16" s="59"/>
      <c r="L16" s="59" t="s">
        <v>22</v>
      </c>
      <c r="M16" s="59" t="s">
        <v>32</v>
      </c>
      <c r="N16" s="59">
        <v>1917.5</v>
      </c>
      <c r="O16" s="74">
        <v>3400</v>
      </c>
      <c r="P16" s="16">
        <f>N16*O16</f>
        <v>6519500</v>
      </c>
      <c r="Q16" s="59">
        <v>17</v>
      </c>
      <c r="R16" s="84">
        <v>1564680</v>
      </c>
      <c r="S16" s="16">
        <f t="shared" si="1"/>
        <v>4954820</v>
      </c>
      <c r="T16" s="17">
        <f>S16+I16</f>
        <v>5068070</v>
      </c>
      <c r="U16" s="82">
        <v>53328.125</v>
      </c>
      <c r="V16" s="17">
        <f>T16-U16</f>
        <v>5014741.875</v>
      </c>
      <c r="W16" s="76">
        <v>0.3</v>
      </c>
      <c r="X16" s="17">
        <f t="shared" si="2"/>
        <v>15044.225625000001</v>
      </c>
      <c r="Y16" s="29"/>
    </row>
    <row r="17" spans="1:25" s="1" customFormat="1" x14ac:dyDescent="0.7">
      <c r="A17" s="1">
        <v>7</v>
      </c>
      <c r="B17" s="59" t="s">
        <v>189</v>
      </c>
      <c r="C17" s="1">
        <v>1</v>
      </c>
      <c r="D17" s="99">
        <v>14</v>
      </c>
      <c r="E17" s="99">
        <v>3</v>
      </c>
      <c r="F17" s="99">
        <v>7</v>
      </c>
      <c r="G17" s="80">
        <v>5907</v>
      </c>
      <c r="H17" s="81">
        <v>125</v>
      </c>
      <c r="I17" s="77">
        <f t="shared" si="0"/>
        <v>738375</v>
      </c>
      <c r="J17" s="1">
        <v>7</v>
      </c>
      <c r="K17" s="59"/>
      <c r="L17" s="59"/>
      <c r="M17" s="59"/>
      <c r="O17" s="16"/>
      <c r="P17" s="16"/>
      <c r="Q17" s="59"/>
      <c r="R17" s="84"/>
      <c r="S17" s="16"/>
      <c r="T17" s="17"/>
      <c r="U17" s="82">
        <v>0</v>
      </c>
      <c r="V17" s="16">
        <v>0</v>
      </c>
      <c r="W17" s="76">
        <v>0.01</v>
      </c>
      <c r="X17" s="17">
        <f t="shared" si="2"/>
        <v>0</v>
      </c>
      <c r="Y17" s="29"/>
    </row>
    <row r="18" spans="1:25" s="1" customFormat="1" x14ac:dyDescent="0.7">
      <c r="A18" s="1">
        <v>8</v>
      </c>
      <c r="B18" s="59" t="s">
        <v>190</v>
      </c>
      <c r="C18" s="1">
        <v>2</v>
      </c>
      <c r="D18" s="99">
        <v>1</v>
      </c>
      <c r="E18" s="99">
        <v>2</v>
      </c>
      <c r="F18" s="99">
        <v>60</v>
      </c>
      <c r="G18" s="80">
        <v>660</v>
      </c>
      <c r="H18" s="81">
        <v>125</v>
      </c>
      <c r="I18" s="77">
        <f t="shared" si="0"/>
        <v>82500</v>
      </c>
      <c r="J18" s="1">
        <v>8</v>
      </c>
      <c r="K18" s="59" t="s">
        <v>40</v>
      </c>
      <c r="L18" s="59" t="s">
        <v>22</v>
      </c>
      <c r="M18" s="59"/>
      <c r="N18" s="59">
        <v>165</v>
      </c>
      <c r="O18" s="59">
        <v>6750</v>
      </c>
      <c r="P18" s="16">
        <f>N18*O18</f>
        <v>1113750</v>
      </c>
      <c r="Q18" s="59">
        <v>17</v>
      </c>
      <c r="R18" s="84">
        <v>267300</v>
      </c>
      <c r="S18" s="16">
        <f t="shared" si="1"/>
        <v>846450</v>
      </c>
      <c r="T18" s="17">
        <f>S18+I18</f>
        <v>928950</v>
      </c>
      <c r="U18" s="82">
        <f>T18</f>
        <v>928950</v>
      </c>
      <c r="V18" s="16">
        <v>0</v>
      </c>
      <c r="W18" s="76">
        <v>0</v>
      </c>
      <c r="X18" s="17">
        <f t="shared" si="2"/>
        <v>0</v>
      </c>
      <c r="Y18" s="29"/>
    </row>
    <row r="19" spans="1:25" s="1" customFormat="1" x14ac:dyDescent="0.7">
      <c r="A19" s="1">
        <v>9</v>
      </c>
      <c r="B19" s="59" t="s">
        <v>191</v>
      </c>
      <c r="C19" s="1">
        <v>1</v>
      </c>
      <c r="D19" s="99">
        <v>11</v>
      </c>
      <c r="E19" s="99">
        <v>1</v>
      </c>
      <c r="F19" s="99">
        <v>96</v>
      </c>
      <c r="G19" s="80">
        <v>4596</v>
      </c>
      <c r="H19" s="81">
        <v>98</v>
      </c>
      <c r="I19" s="77">
        <f t="shared" si="0"/>
        <v>450408</v>
      </c>
      <c r="J19" s="1">
        <v>9</v>
      </c>
      <c r="O19" s="16"/>
      <c r="P19" s="16"/>
      <c r="S19" s="16"/>
      <c r="T19" s="17">
        <v>450408</v>
      </c>
      <c r="U19" s="82">
        <f t="shared" ref="U19:U23" si="3">T19</f>
        <v>450408</v>
      </c>
      <c r="V19" s="16">
        <v>0</v>
      </c>
      <c r="W19" s="76">
        <v>0</v>
      </c>
      <c r="X19" s="17">
        <v>0</v>
      </c>
      <c r="Y19" s="29"/>
    </row>
    <row r="20" spans="1:25" s="1" customFormat="1" x14ac:dyDescent="0.7">
      <c r="A20" s="1">
        <v>10</v>
      </c>
      <c r="B20" s="59" t="s">
        <v>192</v>
      </c>
      <c r="C20" s="1">
        <v>1</v>
      </c>
      <c r="D20" s="99">
        <v>9</v>
      </c>
      <c r="E20" s="99">
        <v>3</v>
      </c>
      <c r="F20" s="99">
        <v>18</v>
      </c>
      <c r="G20" s="80">
        <v>3918</v>
      </c>
      <c r="H20" s="99">
        <v>98</v>
      </c>
      <c r="I20" s="77">
        <f t="shared" si="0"/>
        <v>383964</v>
      </c>
      <c r="J20" s="1">
        <v>10</v>
      </c>
      <c r="O20" s="16"/>
      <c r="P20" s="16"/>
      <c r="S20" s="16"/>
      <c r="T20" s="17">
        <v>383964</v>
      </c>
      <c r="U20" s="82">
        <f t="shared" si="3"/>
        <v>383964</v>
      </c>
      <c r="V20" s="16">
        <v>0</v>
      </c>
      <c r="W20" s="76">
        <v>0</v>
      </c>
      <c r="X20" s="17">
        <v>0</v>
      </c>
      <c r="Y20" s="29"/>
    </row>
    <row r="21" spans="1:25" s="1" customFormat="1" x14ac:dyDescent="0.7">
      <c r="A21" s="1">
        <v>11</v>
      </c>
      <c r="B21" s="59" t="s">
        <v>193</v>
      </c>
      <c r="C21" s="1">
        <v>1</v>
      </c>
      <c r="D21" s="99">
        <v>2</v>
      </c>
      <c r="E21" s="99">
        <v>2</v>
      </c>
      <c r="F21" s="99">
        <v>93</v>
      </c>
      <c r="G21" s="80">
        <v>1093</v>
      </c>
      <c r="H21" s="81">
        <v>125</v>
      </c>
      <c r="I21" s="77">
        <f t="shared" si="0"/>
        <v>136625</v>
      </c>
      <c r="J21" s="1">
        <v>11</v>
      </c>
      <c r="O21" s="16"/>
      <c r="P21" s="16"/>
      <c r="S21" s="16"/>
      <c r="T21" s="17">
        <v>136625</v>
      </c>
      <c r="U21" s="82">
        <f t="shared" si="3"/>
        <v>136625</v>
      </c>
      <c r="V21" s="16">
        <v>0</v>
      </c>
      <c r="W21" s="76">
        <v>0</v>
      </c>
      <c r="X21" s="17">
        <v>0</v>
      </c>
      <c r="Y21" s="29"/>
    </row>
    <row r="22" spans="1:25" s="1" customFormat="1" x14ac:dyDescent="0.7">
      <c r="A22" s="1">
        <v>12</v>
      </c>
      <c r="B22" s="59" t="s">
        <v>194</v>
      </c>
      <c r="C22" s="1">
        <v>1</v>
      </c>
      <c r="D22" s="99">
        <v>15</v>
      </c>
      <c r="E22" s="99">
        <v>0</v>
      </c>
      <c r="F22" s="99">
        <v>64</v>
      </c>
      <c r="G22" s="80">
        <v>6064</v>
      </c>
      <c r="H22" s="81">
        <v>98</v>
      </c>
      <c r="I22" s="77">
        <f t="shared" si="0"/>
        <v>594272</v>
      </c>
      <c r="J22" s="1">
        <v>12</v>
      </c>
      <c r="O22" s="16"/>
      <c r="P22" s="16"/>
      <c r="S22" s="16"/>
      <c r="T22" s="17">
        <v>594727</v>
      </c>
      <c r="U22" s="82">
        <f t="shared" si="3"/>
        <v>594727</v>
      </c>
      <c r="V22" s="16">
        <v>0</v>
      </c>
      <c r="W22" s="76">
        <v>0</v>
      </c>
      <c r="X22" s="17">
        <v>0</v>
      </c>
      <c r="Y22" s="29"/>
    </row>
    <row r="23" spans="1:25" s="1" customFormat="1" x14ac:dyDescent="0.7">
      <c r="A23" s="1">
        <v>13</v>
      </c>
      <c r="B23" s="59" t="s">
        <v>195</v>
      </c>
      <c r="C23" s="1">
        <v>1</v>
      </c>
      <c r="D23" s="99">
        <v>4</v>
      </c>
      <c r="E23" s="99">
        <v>0</v>
      </c>
      <c r="F23" s="99">
        <v>48</v>
      </c>
      <c r="G23" s="80">
        <v>1648</v>
      </c>
      <c r="H23" s="99">
        <v>125</v>
      </c>
      <c r="I23" s="77">
        <f t="shared" ref="I23" si="4">G23*H23</f>
        <v>206000</v>
      </c>
      <c r="J23" s="1">
        <v>13</v>
      </c>
      <c r="O23" s="16"/>
      <c r="P23" s="16"/>
      <c r="S23" s="16"/>
      <c r="T23" s="17">
        <v>206000</v>
      </c>
      <c r="U23" s="82">
        <f t="shared" si="3"/>
        <v>206000</v>
      </c>
      <c r="V23" s="16">
        <v>0</v>
      </c>
      <c r="W23" s="76">
        <v>0</v>
      </c>
      <c r="X23" s="17">
        <v>0</v>
      </c>
      <c r="Y23" s="29"/>
    </row>
    <row r="24" spans="1:25" s="1" customFormat="1" x14ac:dyDescent="0.7">
      <c r="A24" s="1">
        <v>14</v>
      </c>
      <c r="B24" s="59" t="s">
        <v>718</v>
      </c>
      <c r="C24" s="59">
        <v>1</v>
      </c>
      <c r="D24" s="59">
        <v>4</v>
      </c>
      <c r="E24" s="59">
        <v>1</v>
      </c>
      <c r="F24" s="59">
        <v>9</v>
      </c>
      <c r="G24" s="59">
        <v>1709</v>
      </c>
      <c r="H24" s="99">
        <v>150</v>
      </c>
      <c r="I24" s="77">
        <f>H24*G24</f>
        <v>256350</v>
      </c>
      <c r="O24" s="16"/>
      <c r="P24" s="16"/>
      <c r="S24" s="16"/>
      <c r="T24" s="17">
        <v>256350</v>
      </c>
      <c r="U24" s="82">
        <v>0</v>
      </c>
      <c r="V24" s="17">
        <v>256350</v>
      </c>
      <c r="W24" s="76">
        <v>0.01</v>
      </c>
      <c r="X24" s="17">
        <v>25.64</v>
      </c>
      <c r="Y24" s="29"/>
    </row>
    <row r="25" spans="1:25" s="1" customFormat="1" x14ac:dyDescent="0.7">
      <c r="A25" s="1" t="s">
        <v>717</v>
      </c>
      <c r="B25" s="59" t="s">
        <v>719</v>
      </c>
      <c r="C25" s="59">
        <v>1</v>
      </c>
      <c r="D25" s="59">
        <v>1</v>
      </c>
      <c r="E25" s="59">
        <v>1</v>
      </c>
      <c r="F25" s="59">
        <v>64</v>
      </c>
      <c r="G25" s="59">
        <v>564</v>
      </c>
      <c r="H25" s="99">
        <v>150</v>
      </c>
      <c r="I25" s="77">
        <f>H25*G25</f>
        <v>84600</v>
      </c>
      <c r="O25" s="16"/>
      <c r="P25" s="16"/>
      <c r="S25" s="16"/>
      <c r="T25" s="17">
        <v>84600</v>
      </c>
      <c r="U25" s="82">
        <v>0</v>
      </c>
      <c r="V25" s="17">
        <v>84600</v>
      </c>
      <c r="W25" s="76">
        <v>0.01</v>
      </c>
      <c r="X25" s="17">
        <v>8.4600000000000009</v>
      </c>
      <c r="Y25" s="29"/>
    </row>
    <row r="26" spans="1:25" x14ac:dyDescent="0.7">
      <c r="I26" s="4"/>
      <c r="T26" s="4"/>
      <c r="V26" s="68">
        <f>SUM(V11:V25)</f>
        <v>9403685.375</v>
      </c>
      <c r="W26" s="92"/>
      <c r="X26" s="68">
        <f>SUM(X11:X25)</f>
        <v>27222.306125000003</v>
      </c>
    </row>
    <row r="28" spans="1:25" x14ac:dyDescent="0.7">
      <c r="A28" s="142"/>
    </row>
    <row r="29" spans="1:25" x14ac:dyDescent="0.7">
      <c r="B29" s="3" t="s">
        <v>209</v>
      </c>
      <c r="E29" s="3" t="s">
        <v>210</v>
      </c>
      <c r="N29" s="3" t="s">
        <v>404</v>
      </c>
    </row>
    <row r="30" spans="1:25" x14ac:dyDescent="0.7">
      <c r="E30" s="3" t="s">
        <v>211</v>
      </c>
      <c r="N30" s="3" t="s">
        <v>405</v>
      </c>
    </row>
    <row r="31" spans="1:25" x14ac:dyDescent="0.7">
      <c r="E31" s="3" t="s">
        <v>212</v>
      </c>
      <c r="N31" s="3" t="s">
        <v>406</v>
      </c>
    </row>
    <row r="32" spans="1:25" x14ac:dyDescent="0.7">
      <c r="E32" s="3" t="s">
        <v>213</v>
      </c>
      <c r="N32" s="3" t="s">
        <v>407</v>
      </c>
    </row>
    <row r="33" spans="5:5" x14ac:dyDescent="0.7">
      <c r="E33" s="3" t="s">
        <v>214</v>
      </c>
    </row>
  </sheetData>
  <mergeCells count="29">
    <mergeCell ref="D8:D10"/>
    <mergeCell ref="E8:E10"/>
    <mergeCell ref="F8:F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K6:K10"/>
    <mergeCell ref="N6:N10"/>
    <mergeCell ref="O6:O10"/>
    <mergeCell ref="J6:J10"/>
    <mergeCell ref="L6:L10"/>
    <mergeCell ref="M6:M10"/>
    <mergeCell ref="P6:P10"/>
    <mergeCell ref="Q6:R6"/>
    <mergeCell ref="S6:S10"/>
    <mergeCell ref="Q7:Q10"/>
    <mergeCell ref="R7:R10"/>
  </mergeCells>
  <pageMargins left="3.937007874015748E-2" right="3.937007874015748E-2" top="0.74803149606299213" bottom="0.74803149606299213" header="0.31496062992125984" footer="0.31496062992125984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H25"/>
  <sheetViews>
    <sheetView topLeftCell="O1" zoomScale="90" zoomScaleNormal="90" workbookViewId="0">
      <selection activeCell="U21" sqref="U21"/>
    </sheetView>
  </sheetViews>
  <sheetFormatPr defaultColWidth="9" defaultRowHeight="21" x14ac:dyDescent="0.7"/>
  <cols>
    <col min="1" max="1" width="3" style="3" customWidth="1"/>
    <col min="2" max="2" width="9.1640625" style="3" customWidth="1"/>
    <col min="3" max="3" width="5.33203125" style="3" customWidth="1"/>
    <col min="4" max="5" width="3.33203125" style="3" customWidth="1"/>
    <col min="6" max="6" width="3.1640625" style="3" customWidth="1"/>
    <col min="7" max="7" width="6" style="3" customWidth="1"/>
    <col min="8" max="8" width="5.6640625" style="3" customWidth="1"/>
    <col min="9" max="9" width="9.58203125" style="3" customWidth="1"/>
    <col min="10" max="10" width="3.33203125" style="3" customWidth="1"/>
    <col min="11" max="11" width="8.58203125" style="3" customWidth="1"/>
    <col min="12" max="12" width="10.6640625" style="3" customWidth="1"/>
    <col min="13" max="13" width="11.832031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6.5" style="3" customWidth="1"/>
    <col min="18" max="18" width="8.33203125" style="3" customWidth="1"/>
    <col min="19" max="19" width="10.1640625" style="3" customWidth="1"/>
    <col min="20" max="20" width="13.08203125" style="3" customWidth="1"/>
    <col min="21" max="21" width="12.58203125" style="3" customWidth="1"/>
    <col min="22" max="22" width="13.83203125" style="3" customWidth="1"/>
    <col min="23" max="23" width="7.9140625" style="3" customWidth="1"/>
    <col min="24" max="24" width="11.6640625" style="3" customWidth="1"/>
    <col min="25" max="16384" width="9" style="3"/>
  </cols>
  <sheetData>
    <row r="1" spans="1:86" s="406" customFormat="1" ht="24" x14ac:dyDescent="0.8">
      <c r="V1" s="409" t="s">
        <v>57</v>
      </c>
    </row>
    <row r="2" spans="1:86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86" s="406" customFormat="1" ht="24" x14ac:dyDescent="0.8">
      <c r="A3" s="449" t="s">
        <v>196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86" x14ac:dyDescent="0.7">
      <c r="A4" s="137"/>
      <c r="B4" s="137"/>
      <c r="C4" s="137"/>
      <c r="D4" s="137"/>
      <c r="E4" s="137"/>
      <c r="F4" s="83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</row>
    <row r="5" spans="1:86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38"/>
      <c r="X5" s="462" t="s">
        <v>62</v>
      </c>
    </row>
    <row r="6" spans="1:86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21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39"/>
      <c r="X6" s="463"/>
    </row>
    <row r="7" spans="1:86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39" t="s">
        <v>59</v>
      </c>
      <c r="X7" s="463"/>
    </row>
    <row r="8" spans="1:86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39" t="s">
        <v>60</v>
      </c>
      <c r="X8" s="463"/>
    </row>
    <row r="9" spans="1:86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39" t="s">
        <v>61</v>
      </c>
      <c r="X9" s="463"/>
    </row>
    <row r="10" spans="1:86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40"/>
      <c r="X10" s="464"/>
    </row>
    <row r="11" spans="1:86" s="1" customFormat="1" x14ac:dyDescent="0.7">
      <c r="A11" s="1">
        <v>1</v>
      </c>
      <c r="B11" s="70" t="s">
        <v>489</v>
      </c>
      <c r="C11" s="1">
        <v>3</v>
      </c>
      <c r="D11" s="146">
        <v>5</v>
      </c>
      <c r="E11" s="146">
        <v>0</v>
      </c>
      <c r="F11" s="146">
        <v>0</v>
      </c>
      <c r="G11" s="51">
        <v>2000</v>
      </c>
      <c r="H11" s="14">
        <v>130</v>
      </c>
      <c r="I11" s="90">
        <f>G11*H11</f>
        <v>260000</v>
      </c>
      <c r="J11" s="1">
        <v>1</v>
      </c>
      <c r="K11" s="1" t="s">
        <v>44</v>
      </c>
      <c r="O11" s="16"/>
      <c r="P11" s="17"/>
      <c r="S11" s="16"/>
      <c r="T11" s="17">
        <v>260000</v>
      </c>
      <c r="U11" s="182">
        <v>36140</v>
      </c>
      <c r="V11" s="17">
        <f>T11-U11</f>
        <v>223860</v>
      </c>
      <c r="W11" s="76">
        <v>0.01</v>
      </c>
      <c r="X11" s="17">
        <f>V11*W11%</f>
        <v>22.386000000000003</v>
      </c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1" customFormat="1" x14ac:dyDescent="0.7">
      <c r="B12" s="70"/>
      <c r="G12" s="51"/>
      <c r="H12" s="23"/>
      <c r="I12" s="90"/>
      <c r="J12" s="1">
        <v>2</v>
      </c>
      <c r="K12" s="1" t="s">
        <v>25</v>
      </c>
      <c r="L12" s="1" t="s">
        <v>22</v>
      </c>
      <c r="M12" s="1" t="s">
        <v>25</v>
      </c>
      <c r="N12" s="1">
        <v>616</v>
      </c>
      <c r="O12" s="16">
        <v>5700</v>
      </c>
      <c r="P12" s="17">
        <f>N12*O12</f>
        <v>3511200</v>
      </c>
      <c r="Q12" s="1">
        <v>5</v>
      </c>
      <c r="R12" s="17">
        <v>175560</v>
      </c>
      <c r="S12" s="16">
        <f>P12-R12</f>
        <v>3335640</v>
      </c>
      <c r="T12" s="17">
        <f>S12+I11</f>
        <v>3595640</v>
      </c>
      <c r="U12" s="182">
        <v>223860</v>
      </c>
      <c r="V12" s="17">
        <f>T12-U12</f>
        <v>3371780</v>
      </c>
      <c r="W12" s="76">
        <v>0.3</v>
      </c>
      <c r="X12" s="17">
        <f>V12*W12%</f>
        <v>10115.34</v>
      </c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1" customFormat="1" x14ac:dyDescent="0.7">
      <c r="B13" s="97"/>
      <c r="G13" s="51"/>
      <c r="H13" s="14"/>
      <c r="I13" s="90"/>
      <c r="K13" s="1" t="s">
        <v>32</v>
      </c>
      <c r="L13" s="1" t="s">
        <v>22</v>
      </c>
      <c r="M13" s="1" t="s">
        <v>32</v>
      </c>
      <c r="N13" s="1">
        <v>136</v>
      </c>
      <c r="O13" s="16">
        <v>3400</v>
      </c>
      <c r="P13" s="17">
        <f t="shared" ref="P13:P16" si="0">N13*O13</f>
        <v>462400</v>
      </c>
      <c r="Q13" s="1">
        <v>5</v>
      </c>
      <c r="R13" s="17">
        <v>23120</v>
      </c>
      <c r="S13" s="16">
        <f t="shared" ref="S13:S16" si="1">P13-R13</f>
        <v>439280</v>
      </c>
      <c r="T13" s="17">
        <f>S13</f>
        <v>439280</v>
      </c>
      <c r="U13" s="182">
        <v>0</v>
      </c>
      <c r="V13" s="17">
        <f t="shared" ref="V13:V16" si="2">T13-U13</f>
        <v>439280</v>
      </c>
      <c r="W13" s="76">
        <v>0.3</v>
      </c>
      <c r="X13" s="17">
        <f t="shared" ref="X13:X18" si="3">V13*W13%</f>
        <v>1317.84</v>
      </c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1" customFormat="1" x14ac:dyDescent="0.7">
      <c r="G14" s="51"/>
      <c r="H14" s="23"/>
      <c r="I14" s="90"/>
      <c r="K14" s="1" t="s">
        <v>45</v>
      </c>
      <c r="L14" s="1" t="s">
        <v>22</v>
      </c>
      <c r="M14" s="1" t="s">
        <v>45</v>
      </c>
      <c r="N14" s="1">
        <v>32</v>
      </c>
      <c r="O14" s="16">
        <v>6800</v>
      </c>
      <c r="P14" s="17">
        <f t="shared" si="0"/>
        <v>217600</v>
      </c>
      <c r="Q14" s="1">
        <v>5</v>
      </c>
      <c r="R14" s="17">
        <v>10880</v>
      </c>
      <c r="S14" s="16">
        <f t="shared" si="1"/>
        <v>206720</v>
      </c>
      <c r="T14" s="17">
        <f t="shared" ref="T14:T16" si="4">S14</f>
        <v>206720</v>
      </c>
      <c r="U14" s="182">
        <v>0</v>
      </c>
      <c r="V14" s="17">
        <f t="shared" si="2"/>
        <v>206720</v>
      </c>
      <c r="W14" s="76">
        <v>0.3</v>
      </c>
      <c r="X14" s="17">
        <f t="shared" si="3"/>
        <v>620.16</v>
      </c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1" customFormat="1" x14ac:dyDescent="0.7">
      <c r="G15" s="51"/>
      <c r="H15" s="14"/>
      <c r="I15" s="90"/>
      <c r="K15" s="1" t="s">
        <v>46</v>
      </c>
      <c r="L15" s="1" t="s">
        <v>22</v>
      </c>
      <c r="M15" s="1" t="s">
        <v>46</v>
      </c>
      <c r="N15" s="1">
        <v>200</v>
      </c>
      <c r="O15" s="16">
        <v>450</v>
      </c>
      <c r="P15" s="17">
        <f t="shared" si="0"/>
        <v>90000</v>
      </c>
      <c r="Q15" s="1">
        <v>5</v>
      </c>
      <c r="R15" s="17">
        <v>4500</v>
      </c>
      <c r="S15" s="16">
        <f t="shared" si="1"/>
        <v>85500</v>
      </c>
      <c r="T15" s="17">
        <f t="shared" si="4"/>
        <v>85500</v>
      </c>
      <c r="U15" s="182">
        <v>0</v>
      </c>
      <c r="V15" s="17">
        <f t="shared" si="2"/>
        <v>85500</v>
      </c>
      <c r="W15" s="76">
        <v>0.3</v>
      </c>
      <c r="X15" s="17">
        <f t="shared" si="3"/>
        <v>256.5</v>
      </c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1" customFormat="1" x14ac:dyDescent="0.7">
      <c r="B16" s="98"/>
      <c r="G16" s="51"/>
      <c r="H16" s="14"/>
      <c r="I16" s="90"/>
      <c r="K16" s="1" t="s">
        <v>40</v>
      </c>
      <c r="L16" s="1" t="s">
        <v>22</v>
      </c>
      <c r="M16" s="1" t="s">
        <v>40</v>
      </c>
      <c r="N16" s="1">
        <v>128</v>
      </c>
      <c r="O16" s="1">
        <v>6750</v>
      </c>
      <c r="P16" s="17">
        <f t="shared" si="0"/>
        <v>864000</v>
      </c>
      <c r="Q16" s="1">
        <v>5</v>
      </c>
      <c r="R16" s="17">
        <v>43200</v>
      </c>
      <c r="S16" s="16">
        <f t="shared" si="1"/>
        <v>820800</v>
      </c>
      <c r="T16" s="17">
        <f t="shared" si="4"/>
        <v>820800</v>
      </c>
      <c r="U16" s="182">
        <v>0</v>
      </c>
      <c r="V16" s="17">
        <f t="shared" si="2"/>
        <v>820800</v>
      </c>
      <c r="W16" s="76">
        <v>0.3</v>
      </c>
      <c r="X16" s="17">
        <f t="shared" si="3"/>
        <v>2462.4</v>
      </c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x14ac:dyDescent="0.7">
      <c r="A17" s="1"/>
      <c r="B17" s="1" t="s">
        <v>535</v>
      </c>
      <c r="C17" s="1">
        <v>1</v>
      </c>
      <c r="D17" s="1">
        <v>24</v>
      </c>
      <c r="E17" s="1">
        <v>3</v>
      </c>
      <c r="F17" s="1">
        <v>11</v>
      </c>
      <c r="G17" s="14">
        <f>D17*400+(E17*100+F17)</f>
        <v>9911</v>
      </c>
      <c r="H17" s="23">
        <v>98</v>
      </c>
      <c r="I17" s="17">
        <f>G17*H17</f>
        <v>971278</v>
      </c>
      <c r="J17" s="1">
        <v>2</v>
      </c>
      <c r="K17" s="1"/>
      <c r="L17" s="1"/>
      <c r="M17" s="1"/>
      <c r="N17" s="1"/>
      <c r="O17" s="1"/>
      <c r="P17" s="1"/>
      <c r="Q17" s="1"/>
      <c r="R17" s="17"/>
      <c r="S17" s="1">
        <v>0</v>
      </c>
      <c r="T17" s="17">
        <v>971278</v>
      </c>
      <c r="U17" s="17">
        <f>T17</f>
        <v>971278</v>
      </c>
      <c r="V17" s="92">
        <v>0</v>
      </c>
      <c r="W17" s="76">
        <v>0</v>
      </c>
      <c r="X17" s="17">
        <f t="shared" si="3"/>
        <v>0</v>
      </c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x14ac:dyDescent="0.7">
      <c r="A18" s="1"/>
      <c r="B18" s="1" t="s">
        <v>536</v>
      </c>
      <c r="C18" s="1">
        <v>1</v>
      </c>
      <c r="D18" s="1">
        <v>34</v>
      </c>
      <c r="E18" s="1">
        <v>2</v>
      </c>
      <c r="F18" s="1">
        <v>81</v>
      </c>
      <c r="G18" s="14">
        <f>D18*400+(E18*100+F18)</f>
        <v>13881</v>
      </c>
      <c r="H18" s="23">
        <v>75</v>
      </c>
      <c r="I18" s="17">
        <f>G18*H18</f>
        <v>1041075</v>
      </c>
      <c r="J18" s="1">
        <v>3</v>
      </c>
      <c r="K18" s="1"/>
      <c r="L18" s="1"/>
      <c r="M18" s="1"/>
      <c r="N18" s="1"/>
      <c r="O18" s="1"/>
      <c r="P18" s="1"/>
      <c r="Q18" s="1"/>
      <c r="R18" s="1"/>
      <c r="S18" s="1">
        <v>0</v>
      </c>
      <c r="T18" s="17">
        <v>1041075</v>
      </c>
      <c r="U18" s="17">
        <f>T18</f>
        <v>1041075</v>
      </c>
      <c r="V18" s="16">
        <v>0</v>
      </c>
      <c r="W18" s="76">
        <v>0</v>
      </c>
      <c r="X18" s="17">
        <f t="shared" si="3"/>
        <v>0</v>
      </c>
    </row>
    <row r="19" spans="1:86" x14ac:dyDescent="0.7">
      <c r="A19" s="142"/>
      <c r="V19" s="68">
        <f>SUM(V11:V18)</f>
        <v>5147940</v>
      </c>
      <c r="W19" s="148"/>
      <c r="X19" s="68">
        <f>SUM(X11:X18)</f>
        <v>14794.626</v>
      </c>
    </row>
    <row r="21" spans="1:86" x14ac:dyDescent="0.7">
      <c r="B21" s="3" t="s">
        <v>209</v>
      </c>
      <c r="E21" s="3" t="s">
        <v>210</v>
      </c>
      <c r="N21" s="3" t="s">
        <v>490</v>
      </c>
    </row>
    <row r="22" spans="1:86" x14ac:dyDescent="0.7">
      <c r="E22" s="3" t="s">
        <v>211</v>
      </c>
    </row>
    <row r="23" spans="1:86" x14ac:dyDescent="0.7">
      <c r="E23" s="3" t="s">
        <v>212</v>
      </c>
    </row>
    <row r="24" spans="1:86" x14ac:dyDescent="0.7">
      <c r="E24" s="3" t="s">
        <v>213</v>
      </c>
    </row>
    <row r="25" spans="1:86" x14ac:dyDescent="0.7">
      <c r="E25" s="3" t="s">
        <v>214</v>
      </c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D8:D10"/>
    <mergeCell ref="P6:P10"/>
    <mergeCell ref="E8:E10"/>
    <mergeCell ref="F8:F10"/>
    <mergeCell ref="Q6:R6"/>
    <mergeCell ref="S6:S10"/>
    <mergeCell ref="Q7:Q10"/>
    <mergeCell ref="R7:R10"/>
    <mergeCell ref="H6:H10"/>
    <mergeCell ref="I6:I10"/>
    <mergeCell ref="K6:K10"/>
    <mergeCell ref="N6:N10"/>
    <mergeCell ref="O6:O10"/>
    <mergeCell ref="J6:J10"/>
    <mergeCell ref="L6:L10"/>
    <mergeCell ref="M6:M10"/>
  </mergeCells>
  <pageMargins left="3.937007874015748E-2" right="3.937007874015748E-2" top="0.74803149606299213" bottom="0.74803149606299213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BM24"/>
  <sheetViews>
    <sheetView topLeftCell="C1" zoomScale="90" zoomScaleNormal="90" workbookViewId="0">
      <selection activeCell="C23" sqref="C23"/>
    </sheetView>
  </sheetViews>
  <sheetFormatPr defaultColWidth="9" defaultRowHeight="21" x14ac:dyDescent="0.7"/>
  <cols>
    <col min="1" max="1" width="3" style="3" customWidth="1"/>
    <col min="2" max="2" width="9.33203125" style="3" customWidth="1"/>
    <col min="3" max="3" width="6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7.5" style="3" customWidth="1"/>
    <col min="9" max="9" width="10.6640625" style="3" customWidth="1"/>
    <col min="10" max="10" width="4.33203125" style="3" customWidth="1"/>
    <col min="11" max="11" width="9.5" style="3" customWidth="1"/>
    <col min="12" max="12" width="7.58203125" style="3" customWidth="1"/>
    <col min="13" max="13" width="9.08203125" style="3" customWidth="1"/>
    <col min="14" max="14" width="7.6640625" style="3" customWidth="1"/>
    <col min="15" max="15" width="7.6640625" style="3" hidden="1" customWidth="1"/>
    <col min="16" max="16" width="7.08203125" style="3" customWidth="1"/>
    <col min="17" max="17" width="9.6640625" style="3" customWidth="1"/>
    <col min="18" max="18" width="6.5" style="3" customWidth="1"/>
    <col min="19" max="19" width="10.08203125" style="3" customWidth="1"/>
    <col min="20" max="20" width="9" style="3"/>
    <col min="21" max="21" width="12.5" style="3" customWidth="1"/>
    <col min="22" max="22" width="11" style="3" customWidth="1"/>
    <col min="23" max="23" width="11.1640625" style="3" customWidth="1"/>
    <col min="24" max="24" width="6.6640625" style="3" customWidth="1"/>
    <col min="25" max="25" width="10.08203125" style="3" customWidth="1"/>
    <col min="26" max="16384" width="9" style="3"/>
  </cols>
  <sheetData>
    <row r="1" spans="1:65" s="406" customFormat="1" ht="24" x14ac:dyDescent="0.8">
      <c r="W1" s="409" t="s">
        <v>57</v>
      </c>
    </row>
    <row r="2" spans="1:6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  <c r="Y2" s="448"/>
    </row>
    <row r="3" spans="1:65" s="406" customFormat="1" ht="24" x14ac:dyDescent="0.8">
      <c r="A3" s="449" t="s">
        <v>202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</row>
    <row r="4" spans="1:65" x14ac:dyDescent="0.7">
      <c r="A4" s="137"/>
      <c r="B4" s="137"/>
      <c r="C4" s="137"/>
      <c r="D4" s="137"/>
      <c r="E4" s="137"/>
      <c r="F4" s="83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</row>
    <row r="5" spans="1:65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4"/>
      <c r="T5" s="455"/>
      <c r="U5" s="456" t="s">
        <v>2</v>
      </c>
      <c r="V5" s="459" t="s">
        <v>3</v>
      </c>
      <c r="W5" s="456" t="s">
        <v>4</v>
      </c>
      <c r="X5" s="138"/>
      <c r="Y5" s="462" t="s">
        <v>62</v>
      </c>
    </row>
    <row r="6" spans="1:65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4" t="s">
        <v>431</v>
      </c>
      <c r="P6" s="437" t="s">
        <v>438</v>
      </c>
      <c r="Q6" s="434" t="s">
        <v>48</v>
      </c>
      <c r="R6" s="443" t="s">
        <v>12</v>
      </c>
      <c r="S6" s="444"/>
      <c r="T6" s="434" t="s">
        <v>13</v>
      </c>
      <c r="U6" s="457"/>
      <c r="V6" s="460"/>
      <c r="W6" s="457"/>
      <c r="X6" s="139"/>
      <c r="Y6" s="463"/>
    </row>
    <row r="7" spans="1:6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5"/>
      <c r="P7" s="438"/>
      <c r="Q7" s="435"/>
      <c r="R7" s="434" t="s">
        <v>67</v>
      </c>
      <c r="S7" s="445" t="s">
        <v>215</v>
      </c>
      <c r="T7" s="435"/>
      <c r="U7" s="457"/>
      <c r="V7" s="460"/>
      <c r="W7" s="457"/>
      <c r="X7" s="139" t="s">
        <v>59</v>
      </c>
      <c r="Y7" s="463"/>
    </row>
    <row r="8" spans="1:6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5"/>
      <c r="P8" s="438"/>
      <c r="Q8" s="435"/>
      <c r="R8" s="435"/>
      <c r="S8" s="446"/>
      <c r="T8" s="435"/>
      <c r="U8" s="457"/>
      <c r="V8" s="460"/>
      <c r="W8" s="457"/>
      <c r="X8" s="139" t="s">
        <v>60</v>
      </c>
      <c r="Y8" s="463"/>
    </row>
    <row r="9" spans="1:65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5"/>
      <c r="P9" s="438"/>
      <c r="Q9" s="435"/>
      <c r="R9" s="435"/>
      <c r="S9" s="446"/>
      <c r="T9" s="435"/>
      <c r="U9" s="457"/>
      <c r="V9" s="460"/>
      <c r="W9" s="457"/>
      <c r="X9" s="139" t="s">
        <v>61</v>
      </c>
      <c r="Y9" s="463"/>
    </row>
    <row r="10" spans="1:65" ht="29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6"/>
      <c r="P10" s="439"/>
      <c r="Q10" s="436"/>
      <c r="R10" s="436"/>
      <c r="S10" s="447"/>
      <c r="T10" s="436"/>
      <c r="U10" s="458"/>
      <c r="V10" s="461"/>
      <c r="W10" s="458"/>
      <c r="X10" s="140"/>
      <c r="Y10" s="464"/>
    </row>
    <row r="11" spans="1:65" s="1" customFormat="1" x14ac:dyDescent="0.7">
      <c r="A11" s="1">
        <v>1</v>
      </c>
      <c r="B11" s="1" t="s">
        <v>201</v>
      </c>
      <c r="C11" s="1">
        <v>3</v>
      </c>
      <c r="D11" s="14">
        <v>5</v>
      </c>
      <c r="E11" s="14">
        <v>1</v>
      </c>
      <c r="F11" s="14">
        <v>54</v>
      </c>
      <c r="G11" s="51">
        <v>2154</v>
      </c>
      <c r="H11" s="14">
        <v>125</v>
      </c>
      <c r="I11" s="77">
        <f t="shared" ref="I11:I15" si="0">G11*H11</f>
        <v>269250</v>
      </c>
      <c r="J11" s="1">
        <v>1</v>
      </c>
      <c r="K11" s="1" t="s">
        <v>197</v>
      </c>
      <c r="L11" s="1" t="s">
        <v>22</v>
      </c>
      <c r="M11" s="1" t="s">
        <v>197</v>
      </c>
      <c r="N11" s="59"/>
      <c r="O11" s="59">
        <v>100</v>
      </c>
      <c r="P11" s="74"/>
      <c r="Q11" s="17"/>
      <c r="R11" s="59"/>
      <c r="S11" s="59"/>
      <c r="T11" s="16"/>
      <c r="U11" s="17"/>
      <c r="V11" s="78"/>
      <c r="W11" s="16"/>
      <c r="X11" s="79"/>
      <c r="Y11" s="17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</row>
    <row r="12" spans="1:65" s="1" customFormat="1" x14ac:dyDescent="0.7">
      <c r="B12" s="59"/>
      <c r="D12" s="59"/>
      <c r="E12" s="59"/>
      <c r="F12" s="59"/>
      <c r="G12" s="80"/>
      <c r="H12" s="81"/>
      <c r="I12" s="77">
        <f>G12*H12</f>
        <v>0</v>
      </c>
      <c r="J12" s="1">
        <v>2</v>
      </c>
      <c r="K12" s="1" t="s">
        <v>25</v>
      </c>
      <c r="L12" s="1" t="s">
        <v>22</v>
      </c>
      <c r="M12" s="1" t="s">
        <v>25</v>
      </c>
      <c r="N12" s="1">
        <v>502.2</v>
      </c>
      <c r="O12" s="59">
        <v>100</v>
      </c>
      <c r="P12" s="16">
        <v>5700</v>
      </c>
      <c r="Q12" s="17">
        <f>N12*P12</f>
        <v>2862540</v>
      </c>
      <c r="R12" s="1">
        <v>7</v>
      </c>
      <c r="S12" s="17">
        <v>200377.8</v>
      </c>
      <c r="T12" s="16">
        <f>Q12-S12</f>
        <v>2662162.2000000002</v>
      </c>
      <c r="U12" s="17">
        <f>T12+I11</f>
        <v>2931412.2</v>
      </c>
      <c r="V12" s="82">
        <v>102093.75</v>
      </c>
      <c r="W12" s="17">
        <f>U12-V12</f>
        <v>2829318.45</v>
      </c>
      <c r="X12" s="76">
        <v>0.3</v>
      </c>
      <c r="Y12" s="17">
        <f>W12*X12%</f>
        <v>8487.9553500000002</v>
      </c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</row>
    <row r="13" spans="1:65" s="1" customFormat="1" x14ac:dyDescent="0.7">
      <c r="B13" s="59"/>
      <c r="D13" s="59"/>
      <c r="E13" s="59"/>
      <c r="F13" s="59"/>
      <c r="G13" s="80"/>
      <c r="H13" s="81"/>
      <c r="I13" s="77">
        <f t="shared" si="0"/>
        <v>0</v>
      </c>
      <c r="J13" s="1">
        <v>3</v>
      </c>
      <c r="K13" s="1" t="s">
        <v>32</v>
      </c>
      <c r="L13" s="1" t="s">
        <v>22</v>
      </c>
      <c r="M13" s="1" t="s">
        <v>32</v>
      </c>
      <c r="N13" s="1">
        <v>837</v>
      </c>
      <c r="O13" s="59">
        <v>100</v>
      </c>
      <c r="P13" s="16">
        <v>3400</v>
      </c>
      <c r="Q13" s="17">
        <f t="shared" ref="Q13:Q14" si="1">N13*P13</f>
        <v>2845800</v>
      </c>
      <c r="R13" s="1">
        <v>7</v>
      </c>
      <c r="S13" s="17">
        <v>199206</v>
      </c>
      <c r="T13" s="16">
        <f t="shared" ref="T13:T14" si="2">Q13-S13</f>
        <v>2646594</v>
      </c>
      <c r="U13" s="17">
        <f>T13</f>
        <v>2646594</v>
      </c>
      <c r="V13" s="82">
        <v>0</v>
      </c>
      <c r="W13" s="17">
        <f>U13</f>
        <v>2646594</v>
      </c>
      <c r="X13" s="76">
        <v>0.3</v>
      </c>
      <c r="Y13" s="17">
        <f t="shared" ref="Y13:Y14" si="3">W13*X13%</f>
        <v>7939.7820000000002</v>
      </c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</row>
    <row r="14" spans="1:65" s="1" customFormat="1" x14ac:dyDescent="0.7">
      <c r="B14" s="59"/>
      <c r="D14" s="59"/>
      <c r="E14" s="59"/>
      <c r="F14" s="59"/>
      <c r="G14" s="80"/>
      <c r="H14" s="81"/>
      <c r="I14" s="77">
        <f t="shared" si="0"/>
        <v>0</v>
      </c>
      <c r="J14" s="1">
        <v>4</v>
      </c>
      <c r="K14" s="1" t="s">
        <v>39</v>
      </c>
      <c r="M14" s="1" t="s">
        <v>39</v>
      </c>
      <c r="N14" s="1">
        <v>4010.4</v>
      </c>
      <c r="O14" s="59">
        <v>100</v>
      </c>
      <c r="P14" s="16">
        <v>450</v>
      </c>
      <c r="Q14" s="17">
        <f t="shared" si="1"/>
        <v>1804680</v>
      </c>
      <c r="R14" s="1">
        <v>7</v>
      </c>
      <c r="S14" s="17">
        <v>126327.6</v>
      </c>
      <c r="T14" s="16">
        <f t="shared" si="2"/>
        <v>1678352.4</v>
      </c>
      <c r="U14" s="17">
        <f>T14</f>
        <v>1678352.4</v>
      </c>
      <c r="V14" s="82">
        <v>0</v>
      </c>
      <c r="W14" s="17">
        <f>U14</f>
        <v>1678352.4</v>
      </c>
      <c r="X14" s="76">
        <v>0.3</v>
      </c>
      <c r="Y14" s="17">
        <f t="shared" si="3"/>
        <v>5035.0572000000002</v>
      </c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</row>
    <row r="15" spans="1:65" s="29" customFormat="1" x14ac:dyDescent="0.7">
      <c r="A15" s="1">
        <v>2</v>
      </c>
      <c r="B15" s="59" t="s">
        <v>556</v>
      </c>
      <c r="C15" s="1">
        <v>1</v>
      </c>
      <c r="D15" s="59">
        <v>4</v>
      </c>
      <c r="E15" s="59">
        <v>3</v>
      </c>
      <c r="F15" s="59">
        <v>48.5</v>
      </c>
      <c r="G15" s="80">
        <v>1948.5</v>
      </c>
      <c r="H15" s="81">
        <v>100</v>
      </c>
      <c r="I15" s="77">
        <f t="shared" si="0"/>
        <v>194850</v>
      </c>
      <c r="J15" s="1">
        <v>5</v>
      </c>
      <c r="K15" s="1"/>
      <c r="L15" s="1"/>
      <c r="M15" s="1"/>
      <c r="N15" s="1"/>
      <c r="O15" s="59"/>
      <c r="P15" s="16"/>
      <c r="Q15" s="16"/>
      <c r="R15" s="1"/>
      <c r="S15" s="17"/>
      <c r="T15" s="16"/>
      <c r="U15" s="17">
        <v>194850</v>
      </c>
      <c r="V15" s="17">
        <f>U15</f>
        <v>194850</v>
      </c>
      <c r="W15" s="16">
        <v>0</v>
      </c>
      <c r="X15" s="76">
        <v>0</v>
      </c>
      <c r="Y15" s="17">
        <v>0</v>
      </c>
    </row>
    <row r="16" spans="1:65" s="1" customFormat="1" x14ac:dyDescent="0.7">
      <c r="A16" s="1">
        <v>3</v>
      </c>
      <c r="B16" s="1" t="s">
        <v>198</v>
      </c>
      <c r="C16" s="1">
        <v>1</v>
      </c>
      <c r="D16" s="14">
        <v>7</v>
      </c>
      <c r="E16" s="14">
        <v>1</v>
      </c>
      <c r="F16" s="14">
        <v>18</v>
      </c>
      <c r="G16" s="51">
        <v>2918</v>
      </c>
      <c r="H16" s="23">
        <v>100</v>
      </c>
      <c r="I16" s="77">
        <f>G16*H16</f>
        <v>291800</v>
      </c>
      <c r="J16" s="1">
        <v>6</v>
      </c>
      <c r="K16" s="59"/>
      <c r="L16" s="59"/>
      <c r="M16" s="59"/>
      <c r="N16" s="59"/>
      <c r="O16" s="59">
        <v>100</v>
      </c>
      <c r="P16" s="74"/>
      <c r="Q16" s="16"/>
      <c r="R16" s="59"/>
      <c r="S16" s="59"/>
      <c r="T16" s="16"/>
      <c r="U16" s="17">
        <v>291800</v>
      </c>
      <c r="V16" s="17">
        <f t="shared" ref="V16:V18" si="4">U16</f>
        <v>291800</v>
      </c>
      <c r="W16" s="16">
        <v>0</v>
      </c>
      <c r="X16" s="76">
        <v>0</v>
      </c>
      <c r="Y16" s="17">
        <v>0</v>
      </c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</row>
    <row r="17" spans="1:65" s="1" customFormat="1" x14ac:dyDescent="0.7">
      <c r="A17" s="1">
        <v>4</v>
      </c>
      <c r="B17" s="1" t="s">
        <v>199</v>
      </c>
      <c r="C17" s="1">
        <v>1</v>
      </c>
      <c r="D17" s="14">
        <v>3</v>
      </c>
      <c r="E17" s="14">
        <v>3</v>
      </c>
      <c r="F17" s="14">
        <v>46</v>
      </c>
      <c r="G17" s="51">
        <v>1546</v>
      </c>
      <c r="H17" s="14">
        <v>100</v>
      </c>
      <c r="I17" s="77">
        <f t="shared" ref="I17:I18" si="5">G17*H17</f>
        <v>154600</v>
      </c>
      <c r="J17" s="1">
        <v>7</v>
      </c>
      <c r="K17" s="59"/>
      <c r="L17" s="59"/>
      <c r="M17" s="59"/>
      <c r="N17" s="59"/>
      <c r="O17" s="59">
        <v>100</v>
      </c>
      <c r="P17" s="74"/>
      <c r="Q17" s="16"/>
      <c r="R17" s="59"/>
      <c r="S17" s="59"/>
      <c r="T17" s="16"/>
      <c r="U17" s="17">
        <v>154600</v>
      </c>
      <c r="V17" s="17">
        <f t="shared" si="4"/>
        <v>154600</v>
      </c>
      <c r="W17" s="16">
        <v>0</v>
      </c>
      <c r="X17" s="76">
        <v>0</v>
      </c>
      <c r="Y17" s="17">
        <v>0</v>
      </c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</row>
    <row r="18" spans="1:65" s="1" customFormat="1" x14ac:dyDescent="0.7">
      <c r="A18" s="1">
        <v>5</v>
      </c>
      <c r="B18" s="1" t="s">
        <v>200</v>
      </c>
      <c r="C18" s="1">
        <v>1</v>
      </c>
      <c r="D18" s="14">
        <v>9</v>
      </c>
      <c r="E18" s="14">
        <v>2</v>
      </c>
      <c r="F18" s="14">
        <v>1</v>
      </c>
      <c r="G18" s="51">
        <v>3801</v>
      </c>
      <c r="H18" s="14">
        <v>125</v>
      </c>
      <c r="I18" s="77">
        <f t="shared" si="5"/>
        <v>475125</v>
      </c>
      <c r="J18" s="1">
        <v>8</v>
      </c>
      <c r="K18" s="59"/>
      <c r="L18" s="59"/>
      <c r="M18" s="59"/>
      <c r="N18" s="59"/>
      <c r="O18" s="59">
        <v>100</v>
      </c>
      <c r="P18" s="74"/>
      <c r="Q18" s="16"/>
      <c r="R18" s="59"/>
      <c r="S18" s="59"/>
      <c r="T18" s="16"/>
      <c r="U18" s="17">
        <v>475125</v>
      </c>
      <c r="V18" s="17">
        <f t="shared" si="4"/>
        <v>475125</v>
      </c>
      <c r="W18" s="16">
        <v>0</v>
      </c>
      <c r="X18" s="76">
        <v>0</v>
      </c>
      <c r="Y18" s="17">
        <v>0</v>
      </c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</row>
    <row r="19" spans="1:65" x14ac:dyDescent="0.7">
      <c r="W19" s="68">
        <f>SUM(W12:W18)</f>
        <v>7154264.8499999996</v>
      </c>
      <c r="X19" s="148"/>
      <c r="Y19" s="68">
        <f>SUM(Y12:Y18)</f>
        <v>21462.794549999999</v>
      </c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</row>
    <row r="20" spans="1:65" x14ac:dyDescent="0.7">
      <c r="B20" s="3" t="s">
        <v>209</v>
      </c>
      <c r="E20" s="3" t="s">
        <v>210</v>
      </c>
      <c r="N20" s="3" t="s">
        <v>408</v>
      </c>
    </row>
    <row r="21" spans="1:65" x14ac:dyDescent="0.7">
      <c r="E21" s="3" t="s">
        <v>211</v>
      </c>
    </row>
    <row r="22" spans="1:65" x14ac:dyDescent="0.7">
      <c r="E22" s="3" t="s">
        <v>212</v>
      </c>
    </row>
    <row r="23" spans="1:65" x14ac:dyDescent="0.7">
      <c r="E23" s="3" t="s">
        <v>213</v>
      </c>
    </row>
    <row r="24" spans="1:65" x14ac:dyDescent="0.7">
      <c r="E24" s="3" t="s">
        <v>214</v>
      </c>
    </row>
  </sheetData>
  <mergeCells count="30">
    <mergeCell ref="D8:D10"/>
    <mergeCell ref="E8:E10"/>
    <mergeCell ref="F8:F10"/>
    <mergeCell ref="A2:Y2"/>
    <mergeCell ref="A3:Y3"/>
    <mergeCell ref="A5:I5"/>
    <mergeCell ref="J5:T5"/>
    <mergeCell ref="U5:U10"/>
    <mergeCell ref="V5:V10"/>
    <mergeCell ref="W5:W10"/>
    <mergeCell ref="Y5:Y10"/>
    <mergeCell ref="A6:A10"/>
    <mergeCell ref="B6:B10"/>
    <mergeCell ref="C6:C10"/>
    <mergeCell ref="D6:F7"/>
    <mergeCell ref="G6:G10"/>
    <mergeCell ref="H6:H10"/>
    <mergeCell ref="I6:I10"/>
    <mergeCell ref="K6:K10"/>
    <mergeCell ref="N6:N10"/>
    <mergeCell ref="P6:P10"/>
    <mergeCell ref="J6:J10"/>
    <mergeCell ref="O6:O10"/>
    <mergeCell ref="L6:L10"/>
    <mergeCell ref="M6:M10"/>
    <mergeCell ref="Q6:Q10"/>
    <mergeCell ref="R6:S6"/>
    <mergeCell ref="T6:T10"/>
    <mergeCell ref="R7:R10"/>
    <mergeCell ref="S7:S10"/>
  </mergeCells>
  <pageMargins left="3.937007874015748E-2" right="3.937007874015748E-2" top="0.74803149606299213" bottom="0.74803149606299213" header="0.31496062992125984" footer="0.31496062992125984"/>
  <pageSetup paperSize="9" scale="7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BL23"/>
  <sheetViews>
    <sheetView topLeftCell="K1" zoomScale="90" zoomScaleNormal="90" workbookViewId="0">
      <selection activeCell="K23" sqref="K23"/>
    </sheetView>
  </sheetViews>
  <sheetFormatPr defaultColWidth="9" defaultRowHeight="21" x14ac:dyDescent="0.7"/>
  <cols>
    <col min="1" max="1" width="3" style="3" customWidth="1"/>
    <col min="2" max="2" width="9" style="3" customWidth="1"/>
    <col min="3" max="3" width="5" style="3" customWidth="1"/>
    <col min="4" max="4" width="3.6640625" style="3" customWidth="1"/>
    <col min="5" max="5" width="3.1640625" style="3" customWidth="1"/>
    <col min="6" max="6" width="4" style="3" customWidth="1"/>
    <col min="7" max="7" width="4.58203125" style="3" customWidth="1"/>
    <col min="8" max="8" width="6.5" style="3" customWidth="1"/>
    <col min="9" max="9" width="8.5" style="3" customWidth="1"/>
    <col min="10" max="10" width="4" style="3" customWidth="1"/>
    <col min="11" max="11" width="7.6640625" style="3" customWidth="1"/>
    <col min="12" max="12" width="8" style="3" customWidth="1"/>
    <col min="13" max="13" width="7.6640625" style="3" customWidth="1"/>
    <col min="14" max="14" width="7.08203125" style="3" customWidth="1"/>
    <col min="15" max="15" width="7.08203125" style="3" hidden="1" customWidth="1"/>
    <col min="16" max="16" width="7.08203125" style="3" customWidth="1"/>
    <col min="17" max="17" width="9.6640625" style="3" customWidth="1"/>
    <col min="18" max="18" width="6.5" style="3" customWidth="1"/>
    <col min="19" max="19" width="10.08203125" style="3" customWidth="1"/>
    <col min="20" max="20" width="10.58203125" style="3" customWidth="1"/>
    <col min="21" max="21" width="13.08203125" style="3" customWidth="1"/>
    <col min="22" max="22" width="12.4140625" style="3" customWidth="1"/>
    <col min="23" max="23" width="9.83203125" style="3" customWidth="1"/>
    <col min="24" max="24" width="7.1640625" style="3" customWidth="1"/>
    <col min="25" max="25" width="10.08203125" style="3" customWidth="1"/>
    <col min="26" max="16384" width="9" style="3"/>
  </cols>
  <sheetData>
    <row r="1" spans="1:64" s="411" customFormat="1" ht="24" x14ac:dyDescent="0.8">
      <c r="W1" s="412" t="s">
        <v>491</v>
      </c>
    </row>
    <row r="2" spans="1:64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  <c r="Y2" s="473"/>
    </row>
    <row r="3" spans="1:64" s="411" customFormat="1" ht="24" x14ac:dyDescent="0.8">
      <c r="A3" s="474" t="s">
        <v>203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  <c r="Y3" s="474"/>
    </row>
    <row r="4" spans="1:64" x14ac:dyDescent="0.7">
      <c r="A4" s="263"/>
      <c r="B4" s="263"/>
      <c r="C4" s="263"/>
      <c r="D4" s="263"/>
      <c r="E4" s="263"/>
      <c r="F4" s="8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  <c r="Y4" s="263"/>
    </row>
    <row r="5" spans="1:64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4"/>
      <c r="T5" s="455"/>
      <c r="U5" s="456" t="s">
        <v>2</v>
      </c>
      <c r="V5" s="459" t="s">
        <v>3</v>
      </c>
      <c r="W5" s="456" t="s">
        <v>4</v>
      </c>
      <c r="X5" s="264"/>
      <c r="Y5" s="462" t="s">
        <v>62</v>
      </c>
    </row>
    <row r="6" spans="1:64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4" t="s">
        <v>431</v>
      </c>
      <c r="P6" s="437" t="s">
        <v>438</v>
      </c>
      <c r="Q6" s="434" t="s">
        <v>48</v>
      </c>
      <c r="R6" s="443" t="s">
        <v>12</v>
      </c>
      <c r="S6" s="444"/>
      <c r="T6" s="434" t="s">
        <v>13</v>
      </c>
      <c r="U6" s="457"/>
      <c r="V6" s="460"/>
      <c r="W6" s="457"/>
      <c r="X6" s="265"/>
      <c r="Y6" s="463"/>
    </row>
    <row r="7" spans="1:64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5"/>
      <c r="P7" s="438"/>
      <c r="Q7" s="435"/>
      <c r="R7" s="434" t="s">
        <v>67</v>
      </c>
      <c r="S7" s="445" t="s">
        <v>215</v>
      </c>
      <c r="T7" s="435"/>
      <c r="U7" s="457"/>
      <c r="V7" s="460"/>
      <c r="W7" s="457"/>
      <c r="X7" s="265" t="s">
        <v>59</v>
      </c>
      <c r="Y7" s="463"/>
    </row>
    <row r="8" spans="1:64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5"/>
      <c r="P8" s="438"/>
      <c r="Q8" s="435"/>
      <c r="R8" s="435"/>
      <c r="S8" s="446"/>
      <c r="T8" s="435"/>
      <c r="U8" s="457"/>
      <c r="V8" s="460"/>
      <c r="W8" s="457"/>
      <c r="X8" s="265" t="s">
        <v>60</v>
      </c>
      <c r="Y8" s="463"/>
    </row>
    <row r="9" spans="1:64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5"/>
      <c r="P9" s="438"/>
      <c r="Q9" s="435"/>
      <c r="R9" s="435"/>
      <c r="S9" s="446"/>
      <c r="T9" s="435"/>
      <c r="U9" s="457"/>
      <c r="V9" s="460"/>
      <c r="W9" s="457"/>
      <c r="X9" s="265" t="s">
        <v>61</v>
      </c>
      <c r="Y9" s="463"/>
    </row>
    <row r="10" spans="1:64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6"/>
      <c r="P10" s="439"/>
      <c r="Q10" s="436"/>
      <c r="R10" s="436"/>
      <c r="S10" s="447"/>
      <c r="T10" s="436"/>
      <c r="U10" s="458"/>
      <c r="V10" s="461"/>
      <c r="W10" s="458"/>
      <c r="X10" s="266"/>
      <c r="Y10" s="464"/>
    </row>
    <row r="11" spans="1:64" s="1" customFormat="1" x14ac:dyDescent="0.7">
      <c r="A11" s="1">
        <v>1</v>
      </c>
      <c r="B11" s="1" t="s">
        <v>205</v>
      </c>
      <c r="C11" s="1">
        <v>3</v>
      </c>
      <c r="D11" s="14">
        <v>0</v>
      </c>
      <c r="E11" s="14">
        <v>1</v>
      </c>
      <c r="F11" s="14">
        <v>89</v>
      </c>
      <c r="G11" s="51">
        <v>189</v>
      </c>
      <c r="H11" s="14">
        <v>150</v>
      </c>
      <c r="I11" s="77">
        <f t="shared" ref="I11:I13" si="0">G11*H11</f>
        <v>28350</v>
      </c>
      <c r="J11" s="1">
        <v>2</v>
      </c>
      <c r="K11" s="1" t="s">
        <v>20</v>
      </c>
      <c r="L11" s="1" t="s">
        <v>22</v>
      </c>
      <c r="M11" s="1" t="s">
        <v>20</v>
      </c>
      <c r="N11" s="1">
        <v>50</v>
      </c>
      <c r="O11" s="1">
        <v>100</v>
      </c>
      <c r="P11" s="16">
        <v>5500</v>
      </c>
      <c r="Q11" s="16">
        <f>N11*P11</f>
        <v>275000</v>
      </c>
      <c r="R11" s="1">
        <v>22</v>
      </c>
      <c r="S11" s="17">
        <v>93500</v>
      </c>
      <c r="T11" s="17">
        <f>Q11-S11</f>
        <v>181500</v>
      </c>
      <c r="U11" s="17">
        <f>T11+I11</f>
        <v>209850</v>
      </c>
      <c r="V11" s="182">
        <v>26475</v>
      </c>
      <c r="W11" s="17">
        <f>U11-V11</f>
        <v>183375</v>
      </c>
      <c r="X11" s="76">
        <v>0.3</v>
      </c>
      <c r="Y11" s="17">
        <f>W11*X11%</f>
        <v>550.125</v>
      </c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</row>
    <row r="12" spans="1:64" s="1" customFormat="1" x14ac:dyDescent="0.7">
      <c r="A12" s="1">
        <v>2</v>
      </c>
      <c r="B12" s="1" t="s">
        <v>206</v>
      </c>
      <c r="C12" s="1">
        <v>2</v>
      </c>
      <c r="D12" s="14">
        <v>6</v>
      </c>
      <c r="E12" s="14">
        <v>3</v>
      </c>
      <c r="F12" s="14">
        <v>64</v>
      </c>
      <c r="G12" s="51">
        <v>2764</v>
      </c>
      <c r="H12" s="23">
        <v>100</v>
      </c>
      <c r="I12" s="77">
        <f t="shared" si="0"/>
        <v>276400</v>
      </c>
      <c r="J12" s="1">
        <v>3</v>
      </c>
      <c r="K12" s="59" t="s">
        <v>18</v>
      </c>
      <c r="L12" s="59" t="s">
        <v>22</v>
      </c>
      <c r="M12" s="59" t="s">
        <v>20</v>
      </c>
      <c r="N12" s="59">
        <v>50</v>
      </c>
      <c r="O12" s="1">
        <v>100</v>
      </c>
      <c r="P12" s="74">
        <v>6750</v>
      </c>
      <c r="Q12" s="16">
        <f>N12*P12</f>
        <v>337500</v>
      </c>
      <c r="R12" s="1">
        <v>22</v>
      </c>
      <c r="S12" s="17">
        <v>114750</v>
      </c>
      <c r="T12" s="17">
        <v>222750</v>
      </c>
      <c r="U12" s="17">
        <v>499150</v>
      </c>
      <c r="V12" s="182">
        <f>U12</f>
        <v>499150</v>
      </c>
      <c r="W12" s="16">
        <v>0</v>
      </c>
      <c r="X12" s="76">
        <v>0</v>
      </c>
      <c r="Y12" s="17">
        <f t="shared" ref="Y12:Y14" si="1">W12*X12%</f>
        <v>0</v>
      </c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</row>
    <row r="13" spans="1:64" s="1" customFormat="1" x14ac:dyDescent="0.7">
      <c r="A13" s="1">
        <v>3</v>
      </c>
      <c r="B13" s="1" t="s">
        <v>207</v>
      </c>
      <c r="C13" s="1">
        <v>1</v>
      </c>
      <c r="D13" s="14">
        <v>3</v>
      </c>
      <c r="E13" s="14">
        <v>3</v>
      </c>
      <c r="F13" s="14">
        <v>73</v>
      </c>
      <c r="G13" s="51">
        <v>1573</v>
      </c>
      <c r="H13" s="23">
        <v>125</v>
      </c>
      <c r="I13" s="77">
        <f t="shared" si="0"/>
        <v>196625</v>
      </c>
      <c r="J13" s="1">
        <v>4</v>
      </c>
      <c r="N13" s="59"/>
      <c r="O13" s="59"/>
      <c r="P13" s="74"/>
      <c r="Q13" s="16"/>
      <c r="R13" s="59"/>
      <c r="S13" s="59"/>
      <c r="T13" s="17"/>
      <c r="U13" s="17">
        <f>I13</f>
        <v>196625</v>
      </c>
      <c r="V13" s="182">
        <f t="shared" ref="V13:V14" si="2">U13</f>
        <v>196625</v>
      </c>
      <c r="W13" s="16">
        <v>0</v>
      </c>
      <c r="X13" s="76">
        <v>0</v>
      </c>
      <c r="Y13" s="17">
        <f t="shared" si="1"/>
        <v>0</v>
      </c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</row>
    <row r="14" spans="1:64" s="1" customFormat="1" x14ac:dyDescent="0.7">
      <c r="A14" s="1">
        <v>4</v>
      </c>
      <c r="B14" s="1" t="s">
        <v>204</v>
      </c>
      <c r="C14" s="1">
        <v>1</v>
      </c>
      <c r="D14" s="14">
        <v>7</v>
      </c>
      <c r="E14" s="14">
        <v>2</v>
      </c>
      <c r="F14" s="14">
        <v>59</v>
      </c>
      <c r="G14" s="51">
        <v>3059</v>
      </c>
      <c r="H14" s="14">
        <v>125</v>
      </c>
      <c r="I14" s="77">
        <f>G14*H14</f>
        <v>382375</v>
      </c>
      <c r="J14" s="1">
        <v>1</v>
      </c>
      <c r="K14" s="59"/>
      <c r="L14" s="59"/>
      <c r="M14" s="59"/>
      <c r="O14" s="1">
        <v>100</v>
      </c>
      <c r="P14" s="16"/>
      <c r="Q14" s="16"/>
      <c r="R14" s="59"/>
      <c r="S14" s="59"/>
      <c r="T14" s="17"/>
      <c r="U14" s="17">
        <f>I14</f>
        <v>382375</v>
      </c>
      <c r="V14" s="182">
        <f t="shared" si="2"/>
        <v>382375</v>
      </c>
      <c r="W14" s="16">
        <v>0</v>
      </c>
      <c r="X14" s="76">
        <v>0</v>
      </c>
      <c r="Y14" s="17">
        <f t="shared" si="1"/>
        <v>0</v>
      </c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</row>
    <row r="15" spans="1:64" x14ac:dyDescent="0.7">
      <c r="W15" s="68">
        <f>SUM(W11:W14)</f>
        <v>183375</v>
      </c>
      <c r="X15" s="148"/>
      <c r="Y15" s="68">
        <f>SUM(Y11:Y14)</f>
        <v>550.125</v>
      </c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</row>
    <row r="16" spans="1:64" x14ac:dyDescent="0.7">
      <c r="A16" s="142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</row>
    <row r="19" spans="2:14" x14ac:dyDescent="0.7">
      <c r="B19" s="3" t="s">
        <v>209</v>
      </c>
      <c r="E19" s="3" t="s">
        <v>210</v>
      </c>
      <c r="N19" s="3" t="s">
        <v>496</v>
      </c>
    </row>
    <row r="20" spans="2:14" x14ac:dyDescent="0.7">
      <c r="E20" s="3" t="s">
        <v>211</v>
      </c>
    </row>
    <row r="21" spans="2:14" x14ac:dyDescent="0.7">
      <c r="E21" s="3" t="s">
        <v>212</v>
      </c>
    </row>
    <row r="22" spans="2:14" x14ac:dyDescent="0.7">
      <c r="E22" s="3" t="s">
        <v>213</v>
      </c>
    </row>
    <row r="23" spans="2:14" x14ac:dyDescent="0.7">
      <c r="E23" s="3" t="s">
        <v>214</v>
      </c>
    </row>
  </sheetData>
  <mergeCells count="30">
    <mergeCell ref="T6:T10"/>
    <mergeCell ref="D8:D10"/>
    <mergeCell ref="E8:E10"/>
    <mergeCell ref="F8:F10"/>
    <mergeCell ref="A2:Y2"/>
    <mergeCell ref="A3:Y3"/>
    <mergeCell ref="A5:I5"/>
    <mergeCell ref="J5:T5"/>
    <mergeCell ref="U5:U10"/>
    <mergeCell ref="V5:V10"/>
    <mergeCell ref="W5:W10"/>
    <mergeCell ref="Y5:Y10"/>
    <mergeCell ref="A6:A10"/>
    <mergeCell ref="B6:B10"/>
    <mergeCell ref="C6:C10"/>
    <mergeCell ref="D6:F7"/>
    <mergeCell ref="G6:G10"/>
    <mergeCell ref="R7:R10"/>
    <mergeCell ref="S7:S10"/>
    <mergeCell ref="H6:H10"/>
    <mergeCell ref="I6:I10"/>
    <mergeCell ref="K6:K10"/>
    <mergeCell ref="N6:N10"/>
    <mergeCell ref="P6:P10"/>
    <mergeCell ref="J6:J10"/>
    <mergeCell ref="L6:L10"/>
    <mergeCell ref="M6:M10"/>
    <mergeCell ref="O6:O10"/>
    <mergeCell ref="Q6:Q10"/>
    <mergeCell ref="R6:S6"/>
  </mergeCells>
  <pageMargins left="3.937007874015748E-2" right="3.937007874015748E-2" top="0.74803149606299213" bottom="0.74803149606299213" header="0.31496062992125984" footer="0.31496062992125984"/>
  <pageSetup paperSize="9"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Y19"/>
  <sheetViews>
    <sheetView topLeftCell="N1" zoomScale="90" zoomScaleNormal="90" workbookViewId="0">
      <selection activeCell="V16" sqref="V16"/>
    </sheetView>
  </sheetViews>
  <sheetFormatPr defaultColWidth="9" defaultRowHeight="21" x14ac:dyDescent="0.7"/>
  <cols>
    <col min="1" max="1" width="3" style="3" customWidth="1"/>
    <col min="2" max="2" width="9.33203125" style="3" customWidth="1"/>
    <col min="3" max="3" width="6.0820312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7.5" style="3" customWidth="1"/>
    <col min="9" max="9" width="9" style="3" customWidth="1"/>
    <col min="10" max="10" width="4.33203125" style="3" customWidth="1"/>
    <col min="11" max="11" width="11.83203125" style="3" customWidth="1"/>
    <col min="12" max="12" width="8.83203125" style="3" customWidth="1"/>
    <col min="13" max="13" width="10.33203125" style="3" customWidth="1"/>
    <col min="14" max="14" width="7.6640625" style="3" customWidth="1"/>
    <col min="15" max="15" width="7.6640625" style="3" hidden="1" customWidth="1"/>
    <col min="16" max="16" width="7.08203125" style="3" customWidth="1"/>
    <col min="17" max="17" width="9.6640625" style="3" customWidth="1"/>
    <col min="18" max="18" width="6.5" style="3" customWidth="1"/>
    <col min="19" max="19" width="7.5" style="3" customWidth="1"/>
    <col min="20" max="20" width="9" style="3"/>
    <col min="21" max="21" width="13.08203125" style="3" customWidth="1"/>
    <col min="22" max="22" width="7.83203125" style="3" customWidth="1"/>
    <col min="23" max="23" width="9.83203125" style="3" customWidth="1"/>
    <col min="24" max="24" width="5.5" style="3" customWidth="1"/>
    <col min="25" max="25" width="10.08203125" style="3" customWidth="1"/>
    <col min="26" max="16384" width="9" style="3"/>
  </cols>
  <sheetData>
    <row r="1" spans="1:51" s="411" customFormat="1" ht="24" x14ac:dyDescent="0.8">
      <c r="W1" s="412" t="s">
        <v>491</v>
      </c>
    </row>
    <row r="2" spans="1:51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  <c r="Y2" s="473"/>
    </row>
    <row r="3" spans="1:51" s="411" customFormat="1" ht="24" x14ac:dyDescent="0.8">
      <c r="A3" s="474" t="s">
        <v>747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  <c r="Y3" s="474"/>
    </row>
    <row r="4" spans="1:51" x14ac:dyDescent="0.7">
      <c r="A4" s="173"/>
      <c r="B4" s="173"/>
      <c r="C4" s="173"/>
      <c r="D4" s="173"/>
      <c r="E4" s="173"/>
      <c r="F4" s="8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</row>
    <row r="5" spans="1:51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4"/>
      <c r="T5" s="455"/>
      <c r="U5" s="456" t="s">
        <v>2</v>
      </c>
      <c r="V5" s="459" t="s">
        <v>3</v>
      </c>
      <c r="W5" s="456" t="s">
        <v>4</v>
      </c>
      <c r="X5" s="174"/>
      <c r="Y5" s="462" t="s">
        <v>62</v>
      </c>
    </row>
    <row r="6" spans="1:51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4" t="s">
        <v>431</v>
      </c>
      <c r="P6" s="437" t="s">
        <v>438</v>
      </c>
      <c r="Q6" s="434" t="s">
        <v>48</v>
      </c>
      <c r="R6" s="443" t="s">
        <v>12</v>
      </c>
      <c r="S6" s="444"/>
      <c r="T6" s="434" t="s">
        <v>13</v>
      </c>
      <c r="U6" s="457"/>
      <c r="V6" s="460"/>
      <c r="W6" s="457"/>
      <c r="X6" s="175"/>
      <c r="Y6" s="463"/>
    </row>
    <row r="7" spans="1:51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5"/>
      <c r="P7" s="438"/>
      <c r="Q7" s="435"/>
      <c r="R7" s="434" t="s">
        <v>67</v>
      </c>
      <c r="S7" s="445" t="s">
        <v>215</v>
      </c>
      <c r="T7" s="435"/>
      <c r="U7" s="457"/>
      <c r="V7" s="460"/>
      <c r="W7" s="457"/>
      <c r="X7" s="175" t="s">
        <v>59</v>
      </c>
      <c r="Y7" s="463"/>
    </row>
    <row r="8" spans="1:51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5"/>
      <c r="P8" s="438"/>
      <c r="Q8" s="435"/>
      <c r="R8" s="435"/>
      <c r="S8" s="446"/>
      <c r="T8" s="435"/>
      <c r="U8" s="457"/>
      <c r="V8" s="460"/>
      <c r="W8" s="457"/>
      <c r="X8" s="175" t="s">
        <v>60</v>
      </c>
      <c r="Y8" s="463"/>
    </row>
    <row r="9" spans="1:51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5"/>
      <c r="P9" s="438"/>
      <c r="Q9" s="435"/>
      <c r="R9" s="435"/>
      <c r="S9" s="446"/>
      <c r="T9" s="435"/>
      <c r="U9" s="457"/>
      <c r="V9" s="460"/>
      <c r="W9" s="457"/>
      <c r="X9" s="175" t="s">
        <v>61</v>
      </c>
      <c r="Y9" s="463"/>
    </row>
    <row r="10" spans="1:51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6"/>
      <c r="P10" s="439"/>
      <c r="Q10" s="436"/>
      <c r="R10" s="436"/>
      <c r="S10" s="447"/>
      <c r="T10" s="436"/>
      <c r="U10" s="458"/>
      <c r="V10" s="461"/>
      <c r="W10" s="458"/>
      <c r="X10" s="176"/>
      <c r="Y10" s="464"/>
    </row>
    <row r="11" spans="1:51" s="1" customFormat="1" x14ac:dyDescent="0.7">
      <c r="A11" s="1">
        <v>1</v>
      </c>
      <c r="B11" s="70" t="s">
        <v>208</v>
      </c>
      <c r="C11" s="1">
        <v>3</v>
      </c>
      <c r="D11" s="14">
        <v>1</v>
      </c>
      <c r="E11" s="14">
        <v>1</v>
      </c>
      <c r="F11" s="14">
        <v>40</v>
      </c>
      <c r="G11" s="51">
        <v>540</v>
      </c>
      <c r="H11" s="14">
        <v>125</v>
      </c>
      <c r="I11" s="77">
        <f>G11*H11</f>
        <v>67500</v>
      </c>
      <c r="J11" s="1">
        <v>1</v>
      </c>
      <c r="K11" s="1" t="s">
        <v>20</v>
      </c>
      <c r="L11" s="1" t="s">
        <v>22</v>
      </c>
      <c r="M11" s="1" t="s">
        <v>20</v>
      </c>
      <c r="N11" s="183">
        <v>36</v>
      </c>
      <c r="O11" s="183">
        <v>100</v>
      </c>
      <c r="P11" s="184">
        <v>5500</v>
      </c>
      <c r="Q11" s="185">
        <f>N11*P11</f>
        <v>198000</v>
      </c>
      <c r="R11" s="183">
        <v>7</v>
      </c>
      <c r="S11" s="278">
        <v>13860</v>
      </c>
      <c r="T11" s="185">
        <f>Q11-S11</f>
        <v>184140</v>
      </c>
      <c r="U11" s="185">
        <f>I11+T11</f>
        <v>251640</v>
      </c>
      <c r="V11" s="277">
        <v>66375</v>
      </c>
      <c r="W11" s="185">
        <f>U11-V11</f>
        <v>185265</v>
      </c>
      <c r="X11" s="186">
        <v>0.3</v>
      </c>
      <c r="Y11" s="185">
        <f>W11*X11%</f>
        <v>555.79499999999996</v>
      </c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</row>
    <row r="12" spans="1:51" x14ac:dyDescent="0.7">
      <c r="W12" s="68">
        <f>SUM(W11:W11)</f>
        <v>185265</v>
      </c>
      <c r="X12" s="92"/>
      <c r="Y12" s="68">
        <f>SUM(Y11:Y11)</f>
        <v>555.79499999999996</v>
      </c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</row>
    <row r="13" spans="1:51" x14ac:dyDescent="0.7"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</row>
    <row r="15" spans="1:51" x14ac:dyDescent="0.7">
      <c r="B15" s="3" t="s">
        <v>209</v>
      </c>
      <c r="E15" s="3" t="s">
        <v>210</v>
      </c>
      <c r="N15" s="3" t="s">
        <v>409</v>
      </c>
    </row>
    <row r="16" spans="1:51" x14ac:dyDescent="0.7">
      <c r="E16" s="3" t="s">
        <v>211</v>
      </c>
    </row>
    <row r="17" spans="5:5" x14ac:dyDescent="0.7">
      <c r="E17" s="3" t="s">
        <v>212</v>
      </c>
    </row>
    <row r="18" spans="5:5" x14ac:dyDescent="0.7">
      <c r="E18" s="3" t="s">
        <v>213</v>
      </c>
    </row>
    <row r="19" spans="5:5" x14ac:dyDescent="0.7">
      <c r="E19" s="3" t="s">
        <v>214</v>
      </c>
    </row>
  </sheetData>
  <mergeCells count="30">
    <mergeCell ref="A2:Y2"/>
    <mergeCell ref="A3:Y3"/>
    <mergeCell ref="A5:I5"/>
    <mergeCell ref="J5:T5"/>
    <mergeCell ref="U5:U10"/>
    <mergeCell ref="V5:V10"/>
    <mergeCell ref="W5:W10"/>
    <mergeCell ref="Y5:Y10"/>
    <mergeCell ref="A6:A10"/>
    <mergeCell ref="B6:B10"/>
    <mergeCell ref="T6:T10"/>
    <mergeCell ref="R7:R10"/>
    <mergeCell ref="S7:S10"/>
    <mergeCell ref="C6:C10"/>
    <mergeCell ref="D6:F7"/>
    <mergeCell ref="G6:G10"/>
    <mergeCell ref="D8:D10"/>
    <mergeCell ref="E8:E10"/>
    <mergeCell ref="F8:F10"/>
    <mergeCell ref="K6:K10"/>
    <mergeCell ref="N6:N10"/>
    <mergeCell ref="L6:L10"/>
    <mergeCell ref="M6:M10"/>
    <mergeCell ref="Q6:Q10"/>
    <mergeCell ref="R6:S6"/>
    <mergeCell ref="O6:O10"/>
    <mergeCell ref="H6:H10"/>
    <mergeCell ref="I6:I10"/>
    <mergeCell ref="J6:J10"/>
    <mergeCell ref="P6:P10"/>
  </mergeCells>
  <pageMargins left="3.937007874015748E-2" right="3.937007874015748E-2" top="0.74803149606299213" bottom="0.74803149606299213" header="0.31496062992125984" footer="0.31496062992125984"/>
  <pageSetup paperSize="9" scale="7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BE23"/>
  <sheetViews>
    <sheetView topLeftCell="P1" zoomScale="90" zoomScaleNormal="90" workbookViewId="0">
      <selection activeCell="Z23" sqref="Z23"/>
    </sheetView>
  </sheetViews>
  <sheetFormatPr defaultColWidth="9" defaultRowHeight="21" x14ac:dyDescent="0.7"/>
  <cols>
    <col min="1" max="1" width="3" style="3" customWidth="1"/>
    <col min="2" max="2" width="9.33203125" style="3" customWidth="1"/>
    <col min="3" max="3" width="5.3320312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1.33203125" style="3" customWidth="1"/>
    <col min="10" max="10" width="4.33203125" style="3" customWidth="1"/>
    <col min="11" max="13" width="9.5" style="3" customWidth="1"/>
    <col min="14" max="14" width="7.6640625" style="3" customWidth="1"/>
    <col min="15" max="15" width="7.6640625" style="3" hidden="1" customWidth="1"/>
    <col min="16" max="16" width="7.08203125" style="3" customWidth="1"/>
    <col min="17" max="17" width="9.6640625" style="3" customWidth="1"/>
    <col min="18" max="18" width="6.5" style="3" customWidth="1"/>
    <col min="19" max="19" width="8.83203125" style="3" customWidth="1"/>
    <col min="20" max="20" width="9" style="3"/>
    <col min="21" max="21" width="11.58203125" style="3" customWidth="1"/>
    <col min="22" max="22" width="8.5" style="3" customWidth="1"/>
    <col min="23" max="23" width="9.83203125" style="3" customWidth="1"/>
    <col min="24" max="24" width="5.5" style="3" customWidth="1"/>
    <col min="25" max="25" width="10.08203125" style="3" customWidth="1"/>
    <col min="26" max="16384" width="9" style="3"/>
  </cols>
  <sheetData>
    <row r="1" spans="1:57" s="406" customFormat="1" ht="24" x14ac:dyDescent="0.8">
      <c r="W1" s="409" t="s">
        <v>57</v>
      </c>
    </row>
    <row r="2" spans="1:57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  <c r="Y2" s="448"/>
    </row>
    <row r="3" spans="1:57" s="406" customFormat="1" ht="24" x14ac:dyDescent="0.8">
      <c r="A3" s="449" t="s">
        <v>216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</row>
    <row r="4" spans="1:57" x14ac:dyDescent="0.7">
      <c r="A4" s="137"/>
      <c r="B4" s="137"/>
      <c r="C4" s="137"/>
      <c r="D4" s="137"/>
      <c r="E4" s="137"/>
      <c r="F4" s="83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</row>
    <row r="5" spans="1:57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4"/>
      <c r="T5" s="455"/>
      <c r="U5" s="456" t="s">
        <v>2</v>
      </c>
      <c r="V5" s="459" t="s">
        <v>3</v>
      </c>
      <c r="W5" s="456" t="s">
        <v>4</v>
      </c>
      <c r="X5" s="138"/>
      <c r="Y5" s="462" t="s">
        <v>62</v>
      </c>
    </row>
    <row r="6" spans="1:57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4" t="s">
        <v>431</v>
      </c>
      <c r="P6" s="437" t="s">
        <v>438</v>
      </c>
      <c r="Q6" s="434" t="s">
        <v>48</v>
      </c>
      <c r="R6" s="443" t="s">
        <v>12</v>
      </c>
      <c r="S6" s="444"/>
      <c r="T6" s="434" t="s">
        <v>13</v>
      </c>
      <c r="U6" s="457"/>
      <c r="V6" s="460"/>
      <c r="W6" s="457"/>
      <c r="X6" s="139"/>
      <c r="Y6" s="463"/>
    </row>
    <row r="7" spans="1:57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5"/>
      <c r="P7" s="438"/>
      <c r="Q7" s="435"/>
      <c r="R7" s="434" t="s">
        <v>67</v>
      </c>
      <c r="S7" s="445" t="s">
        <v>215</v>
      </c>
      <c r="T7" s="435"/>
      <c r="U7" s="457"/>
      <c r="V7" s="460"/>
      <c r="W7" s="457"/>
      <c r="X7" s="139" t="s">
        <v>59</v>
      </c>
      <c r="Y7" s="463"/>
    </row>
    <row r="8" spans="1:57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5"/>
      <c r="P8" s="438"/>
      <c r="Q8" s="435"/>
      <c r="R8" s="435"/>
      <c r="S8" s="446"/>
      <c r="T8" s="435"/>
      <c r="U8" s="457"/>
      <c r="V8" s="460"/>
      <c r="W8" s="457"/>
      <c r="X8" s="139" t="s">
        <v>60</v>
      </c>
      <c r="Y8" s="463"/>
    </row>
    <row r="9" spans="1:57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5"/>
      <c r="P9" s="438"/>
      <c r="Q9" s="435"/>
      <c r="R9" s="435"/>
      <c r="S9" s="446"/>
      <c r="T9" s="435"/>
      <c r="U9" s="457"/>
      <c r="V9" s="460"/>
      <c r="W9" s="457"/>
      <c r="X9" s="139" t="s">
        <v>61</v>
      </c>
      <c r="Y9" s="463"/>
    </row>
    <row r="10" spans="1:57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6"/>
      <c r="P10" s="439"/>
      <c r="Q10" s="436"/>
      <c r="R10" s="436"/>
      <c r="S10" s="447"/>
      <c r="T10" s="436"/>
      <c r="U10" s="458"/>
      <c r="V10" s="461"/>
      <c r="W10" s="458"/>
      <c r="X10" s="140"/>
      <c r="Y10" s="464"/>
    </row>
    <row r="11" spans="1:57" s="1" customFormat="1" x14ac:dyDescent="0.7">
      <c r="A11" s="1">
        <v>1</v>
      </c>
      <c r="B11" s="1" t="s">
        <v>218</v>
      </c>
      <c r="C11" s="1">
        <v>3</v>
      </c>
      <c r="D11" s="14">
        <v>0</v>
      </c>
      <c r="E11" s="14">
        <v>1</v>
      </c>
      <c r="F11" s="14">
        <v>79</v>
      </c>
      <c r="G11" s="51">
        <v>179</v>
      </c>
      <c r="H11" s="87">
        <v>325</v>
      </c>
      <c r="I11" s="77">
        <f t="shared" ref="I11" si="0">G11*H11</f>
        <v>58175</v>
      </c>
      <c r="J11" s="1">
        <v>1</v>
      </c>
      <c r="K11" s="1" t="s">
        <v>18</v>
      </c>
      <c r="L11" s="1" t="s">
        <v>22</v>
      </c>
      <c r="M11" s="1" t="s">
        <v>20</v>
      </c>
      <c r="N11" s="1">
        <v>108</v>
      </c>
      <c r="O11" s="1">
        <v>100</v>
      </c>
      <c r="P11" s="16">
        <v>5500</v>
      </c>
      <c r="Q11" s="16">
        <f>N11*P11</f>
        <v>594000</v>
      </c>
      <c r="R11" s="1">
        <v>4</v>
      </c>
      <c r="S11" s="17">
        <v>23760</v>
      </c>
      <c r="T11" s="17">
        <f>Q11-S11</f>
        <v>570240</v>
      </c>
      <c r="U11" s="17">
        <f>T11+I11</f>
        <v>628415</v>
      </c>
      <c r="V11" s="78">
        <v>49400</v>
      </c>
      <c r="W11" s="17">
        <f>U11-V11</f>
        <v>579015</v>
      </c>
      <c r="X11" s="76">
        <v>0.3</v>
      </c>
      <c r="Y11" s="17">
        <f>W11*X11%</f>
        <v>1737.0450000000001</v>
      </c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</row>
    <row r="12" spans="1:57" s="1" customFormat="1" x14ac:dyDescent="0.7">
      <c r="A12" s="1">
        <v>2</v>
      </c>
      <c r="B12" s="1" t="s">
        <v>217</v>
      </c>
      <c r="C12" s="1">
        <v>1</v>
      </c>
      <c r="D12" s="14">
        <v>7</v>
      </c>
      <c r="E12" s="14">
        <v>3</v>
      </c>
      <c r="F12" s="14">
        <v>29</v>
      </c>
      <c r="G12" s="51">
        <v>3129</v>
      </c>
      <c r="H12" s="88">
        <v>125</v>
      </c>
      <c r="I12" s="77">
        <f>G12*H12</f>
        <v>391125</v>
      </c>
      <c r="J12" s="1">
        <v>2</v>
      </c>
      <c r="K12" s="59"/>
      <c r="L12" s="59"/>
      <c r="M12" s="59"/>
      <c r="O12" s="1">
        <v>100</v>
      </c>
      <c r="P12" s="16"/>
      <c r="Q12" s="16"/>
      <c r="R12" s="59"/>
      <c r="S12" s="59"/>
      <c r="T12" s="16"/>
      <c r="U12" s="17">
        <v>391125</v>
      </c>
      <c r="V12" s="17">
        <f>U12</f>
        <v>391125</v>
      </c>
      <c r="W12" s="16">
        <v>0</v>
      </c>
      <c r="X12" s="76">
        <v>0</v>
      </c>
      <c r="Y12" s="17">
        <v>0</v>
      </c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</row>
    <row r="13" spans="1:57" s="1" customFormat="1" x14ac:dyDescent="0.7">
      <c r="A13" s="1">
        <v>3</v>
      </c>
      <c r="B13" s="1" t="s">
        <v>219</v>
      </c>
      <c r="C13" s="1">
        <v>1</v>
      </c>
      <c r="D13" s="14">
        <v>5</v>
      </c>
      <c r="E13" s="14">
        <v>2</v>
      </c>
      <c r="F13" s="14">
        <v>48</v>
      </c>
      <c r="G13" s="51">
        <v>2248</v>
      </c>
      <c r="H13" s="89">
        <v>125</v>
      </c>
      <c r="I13" s="77">
        <f t="shared" ref="I13" si="1">G13*H13</f>
        <v>281000</v>
      </c>
      <c r="J13" s="1">
        <v>3</v>
      </c>
      <c r="K13" s="59"/>
      <c r="L13" s="59"/>
      <c r="M13" s="59"/>
      <c r="N13" s="59"/>
      <c r="O13" s="59">
        <v>100</v>
      </c>
      <c r="P13" s="74"/>
      <c r="Q13" s="16"/>
      <c r="T13" s="16"/>
      <c r="U13" s="17">
        <v>281000</v>
      </c>
      <c r="V13" s="17">
        <f>U13</f>
        <v>281000</v>
      </c>
      <c r="W13" s="16">
        <v>0</v>
      </c>
      <c r="X13" s="76">
        <v>0</v>
      </c>
      <c r="Y13" s="17">
        <v>0</v>
      </c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</row>
    <row r="14" spans="1:57" s="1" customFormat="1" x14ac:dyDescent="0.7">
      <c r="A14" s="29"/>
      <c r="B14" s="29"/>
      <c r="C14" s="29"/>
      <c r="D14" s="152"/>
      <c r="E14" s="152"/>
      <c r="F14" s="152"/>
      <c r="G14" s="153"/>
      <c r="H14" s="154"/>
      <c r="I14" s="155"/>
      <c r="J14" s="29"/>
      <c r="K14" s="149"/>
      <c r="L14" s="149"/>
      <c r="M14" s="149"/>
      <c r="N14" s="29"/>
      <c r="O14" s="29"/>
      <c r="P14" s="156"/>
      <c r="Q14" s="156"/>
      <c r="R14" s="149"/>
      <c r="S14" s="149"/>
      <c r="T14" s="156"/>
      <c r="U14" s="157"/>
      <c r="V14" s="158"/>
      <c r="W14" s="145">
        <f>SUM(W11:W13)</f>
        <v>579015</v>
      </c>
      <c r="X14" s="79"/>
      <c r="Y14" s="68">
        <f>SUM(Y11:Y13)</f>
        <v>1737.0450000000001</v>
      </c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</row>
    <row r="15" spans="1:57" x14ac:dyDescent="0.7"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</row>
    <row r="16" spans="1:57" x14ac:dyDescent="0.7">
      <c r="A16" s="142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</row>
    <row r="19" spans="2:14" x14ac:dyDescent="0.7">
      <c r="B19" s="3" t="s">
        <v>209</v>
      </c>
      <c r="E19" s="3" t="s">
        <v>210</v>
      </c>
      <c r="N19" s="3" t="s">
        <v>497</v>
      </c>
    </row>
    <row r="20" spans="2:14" x14ac:dyDescent="0.7">
      <c r="E20" s="3" t="s">
        <v>211</v>
      </c>
    </row>
    <row r="21" spans="2:14" x14ac:dyDescent="0.7">
      <c r="E21" s="3" t="s">
        <v>212</v>
      </c>
    </row>
    <row r="22" spans="2:14" x14ac:dyDescent="0.7">
      <c r="E22" s="3" t="s">
        <v>213</v>
      </c>
    </row>
    <row r="23" spans="2:14" x14ac:dyDescent="0.7">
      <c r="E23" s="3" t="s">
        <v>214</v>
      </c>
    </row>
  </sheetData>
  <mergeCells count="30">
    <mergeCell ref="H6:H10"/>
    <mergeCell ref="I6:I10"/>
    <mergeCell ref="K6:K10"/>
    <mergeCell ref="N6:N10"/>
    <mergeCell ref="P6:P10"/>
    <mergeCell ref="J6:J10"/>
    <mergeCell ref="L6:L10"/>
    <mergeCell ref="M6:M10"/>
    <mergeCell ref="O6:O10"/>
    <mergeCell ref="Q6:Q10"/>
    <mergeCell ref="R6:S6"/>
    <mergeCell ref="T6:T10"/>
    <mergeCell ref="R7:R10"/>
    <mergeCell ref="S7:S10"/>
    <mergeCell ref="D8:D10"/>
    <mergeCell ref="E8:E10"/>
    <mergeCell ref="F8:F10"/>
    <mergeCell ref="A2:Y2"/>
    <mergeCell ref="A3:Y3"/>
    <mergeCell ref="A5:I5"/>
    <mergeCell ref="J5:T5"/>
    <mergeCell ref="U5:U10"/>
    <mergeCell ref="V5:V10"/>
    <mergeCell ref="W5:W10"/>
    <mergeCell ref="Y5:Y10"/>
    <mergeCell ref="A6:A10"/>
    <mergeCell ref="B6:B10"/>
    <mergeCell ref="C6:C10"/>
    <mergeCell ref="D6:F7"/>
    <mergeCell ref="G6:G10"/>
  </mergeCells>
  <pageMargins left="3.937007874015748E-2" right="3.937007874015748E-2" top="0.74803149606299213" bottom="0.74803149606299213" header="0.31496062992125984" footer="0.31496062992125984"/>
  <pageSetup paperSize="9" scale="7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BI21"/>
  <sheetViews>
    <sheetView topLeftCell="P1" zoomScale="90" zoomScaleNormal="90" workbookViewId="0">
      <selection activeCell="AA11" sqref="AA11:BI13"/>
    </sheetView>
  </sheetViews>
  <sheetFormatPr defaultColWidth="9" defaultRowHeight="21" x14ac:dyDescent="0.7"/>
  <cols>
    <col min="1" max="1" width="3" style="3" customWidth="1"/>
    <col min="2" max="2" width="9.33203125" style="3" customWidth="1"/>
    <col min="3" max="3" width="8.664062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1.33203125" style="3" customWidth="1"/>
    <col min="10" max="10" width="4.33203125" style="3" customWidth="1"/>
    <col min="11" max="13" width="9.5" style="3" customWidth="1"/>
    <col min="14" max="14" width="7.6640625" style="3" customWidth="1"/>
    <col min="15" max="15" width="7.6640625" style="3" hidden="1" customWidth="1"/>
    <col min="16" max="16" width="7.08203125" style="3" customWidth="1"/>
    <col min="17" max="17" width="9.6640625" style="3" customWidth="1"/>
    <col min="18" max="18" width="6.5" style="3" customWidth="1"/>
    <col min="19" max="19" width="9.5" style="3" customWidth="1"/>
    <col min="20" max="20" width="9" style="3"/>
    <col min="21" max="21" width="13.08203125" style="3" customWidth="1"/>
    <col min="22" max="22" width="7.83203125" style="3" customWidth="1"/>
    <col min="23" max="23" width="9.83203125" style="3" customWidth="1"/>
    <col min="24" max="24" width="5.5" style="3" customWidth="1"/>
    <col min="25" max="25" width="10.08203125" style="3" customWidth="1"/>
    <col min="26" max="16384" width="9" style="3"/>
  </cols>
  <sheetData>
    <row r="1" spans="1:61" s="406" customFormat="1" ht="24" x14ac:dyDescent="0.8">
      <c r="W1" s="409" t="s">
        <v>57</v>
      </c>
    </row>
    <row r="2" spans="1:61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  <c r="Y2" s="448"/>
    </row>
    <row r="3" spans="1:61" s="406" customFormat="1" ht="24" x14ac:dyDescent="0.8">
      <c r="A3" s="449" t="s">
        <v>854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</row>
    <row r="4" spans="1:61" x14ac:dyDescent="0.7">
      <c r="A4" s="137"/>
      <c r="B4" s="137"/>
      <c r="C4" s="137"/>
      <c r="D4" s="137"/>
      <c r="E4" s="137"/>
      <c r="F4" s="83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</row>
    <row r="5" spans="1:61" ht="23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4"/>
      <c r="T5" s="455"/>
      <c r="U5" s="456" t="s">
        <v>2</v>
      </c>
      <c r="V5" s="459" t="s">
        <v>3</v>
      </c>
      <c r="W5" s="456" t="s">
        <v>4</v>
      </c>
      <c r="X5" s="138"/>
      <c r="Y5" s="462" t="s">
        <v>62</v>
      </c>
    </row>
    <row r="6" spans="1:61" ht="21.7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4" t="s">
        <v>431</v>
      </c>
      <c r="P6" s="437" t="s">
        <v>438</v>
      </c>
      <c r="Q6" s="434" t="s">
        <v>48</v>
      </c>
      <c r="R6" s="443" t="s">
        <v>12</v>
      </c>
      <c r="S6" s="444"/>
      <c r="T6" s="434" t="s">
        <v>13</v>
      </c>
      <c r="U6" s="457"/>
      <c r="V6" s="460"/>
      <c r="W6" s="457"/>
      <c r="X6" s="139"/>
      <c r="Y6" s="463"/>
    </row>
    <row r="7" spans="1:61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5"/>
      <c r="P7" s="438"/>
      <c r="Q7" s="435"/>
      <c r="R7" s="434" t="s">
        <v>67</v>
      </c>
      <c r="S7" s="445" t="s">
        <v>215</v>
      </c>
      <c r="T7" s="435"/>
      <c r="U7" s="457"/>
      <c r="V7" s="460"/>
      <c r="W7" s="457"/>
      <c r="X7" s="139" t="s">
        <v>59</v>
      </c>
      <c r="Y7" s="463"/>
    </row>
    <row r="8" spans="1:61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5"/>
      <c r="P8" s="438"/>
      <c r="Q8" s="435"/>
      <c r="R8" s="435"/>
      <c r="S8" s="446"/>
      <c r="T8" s="435"/>
      <c r="U8" s="457"/>
      <c r="V8" s="460"/>
      <c r="W8" s="457"/>
      <c r="X8" s="139" t="s">
        <v>60</v>
      </c>
      <c r="Y8" s="463"/>
    </row>
    <row r="9" spans="1:61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5"/>
      <c r="P9" s="438"/>
      <c r="Q9" s="435"/>
      <c r="R9" s="435"/>
      <c r="S9" s="446"/>
      <c r="T9" s="435"/>
      <c r="U9" s="457"/>
      <c r="V9" s="460"/>
      <c r="W9" s="457"/>
      <c r="X9" s="139" t="s">
        <v>61</v>
      </c>
      <c r="Y9" s="463"/>
    </row>
    <row r="10" spans="1:61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6"/>
      <c r="P10" s="439"/>
      <c r="Q10" s="436"/>
      <c r="R10" s="436"/>
      <c r="S10" s="447"/>
      <c r="T10" s="436"/>
      <c r="U10" s="458"/>
      <c r="V10" s="461"/>
      <c r="W10" s="458"/>
      <c r="X10" s="140"/>
      <c r="Y10" s="464"/>
    </row>
    <row r="11" spans="1:61" s="1" customFormat="1" x14ac:dyDescent="0.7">
      <c r="A11" s="1">
        <v>1</v>
      </c>
      <c r="B11" s="1" t="s">
        <v>220</v>
      </c>
      <c r="C11" s="1">
        <v>3</v>
      </c>
      <c r="D11" s="14">
        <v>0</v>
      </c>
      <c r="E11" s="14">
        <v>2</v>
      </c>
      <c r="F11" s="14">
        <v>68</v>
      </c>
      <c r="G11" s="51">
        <v>268</v>
      </c>
      <c r="H11" s="14">
        <v>325</v>
      </c>
      <c r="I11" s="77">
        <f>G11*H11</f>
        <v>87100</v>
      </c>
      <c r="J11" s="1">
        <v>1</v>
      </c>
      <c r="K11" s="59" t="s">
        <v>18</v>
      </c>
      <c r="L11" s="59" t="s">
        <v>22</v>
      </c>
      <c r="M11" s="59" t="s">
        <v>20</v>
      </c>
      <c r="N11" s="1">
        <v>18</v>
      </c>
      <c r="O11" s="1">
        <v>100</v>
      </c>
      <c r="P11" s="16">
        <v>5500</v>
      </c>
      <c r="Q11" s="17">
        <f>N11*P11</f>
        <v>99000</v>
      </c>
      <c r="R11" s="59">
        <v>12</v>
      </c>
      <c r="S11" s="294">
        <v>13860</v>
      </c>
      <c r="T11" s="17">
        <f>Q11-S11</f>
        <v>85140</v>
      </c>
      <c r="U11" s="17">
        <f>I11+T11</f>
        <v>172240</v>
      </c>
      <c r="V11" s="75">
        <v>85637.5</v>
      </c>
      <c r="W11" s="17">
        <f>U11-V11</f>
        <v>86602.5</v>
      </c>
      <c r="X11" s="76">
        <v>0.3</v>
      </c>
      <c r="Y11" s="17">
        <f>W11*X11%</f>
        <v>259.8075</v>
      </c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</row>
    <row r="12" spans="1:61" x14ac:dyDescent="0.7">
      <c r="I12" s="4"/>
      <c r="U12" s="4"/>
      <c r="W12" s="68">
        <f>SUM(W11:W11)</f>
        <v>86602.5</v>
      </c>
      <c r="X12" s="92"/>
      <c r="Y12" s="68">
        <f>SUM(Y11:Y11)</f>
        <v>259.8075</v>
      </c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</row>
    <row r="13" spans="1:61" x14ac:dyDescent="0.7"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</row>
    <row r="14" spans="1:61" x14ac:dyDescent="0.7">
      <c r="A14" s="142"/>
    </row>
    <row r="17" spans="2:14" x14ac:dyDescent="0.7">
      <c r="B17" s="3" t="s">
        <v>209</v>
      </c>
      <c r="E17" s="3" t="s">
        <v>210</v>
      </c>
      <c r="N17" s="3" t="s">
        <v>410</v>
      </c>
    </row>
    <row r="18" spans="2:14" x14ac:dyDescent="0.7">
      <c r="E18" s="3" t="s">
        <v>211</v>
      </c>
    </row>
    <row r="19" spans="2:14" x14ac:dyDescent="0.7">
      <c r="E19" s="3" t="s">
        <v>212</v>
      </c>
    </row>
    <row r="20" spans="2:14" x14ac:dyDescent="0.7">
      <c r="E20" s="3" t="s">
        <v>213</v>
      </c>
    </row>
    <row r="21" spans="2:14" x14ac:dyDescent="0.7">
      <c r="E21" s="3" t="s">
        <v>214</v>
      </c>
    </row>
  </sheetData>
  <mergeCells count="30">
    <mergeCell ref="K6:K10"/>
    <mergeCell ref="N6:N10"/>
    <mergeCell ref="P6:P10"/>
    <mergeCell ref="Q6:Q10"/>
    <mergeCell ref="R6:S6"/>
    <mergeCell ref="L6:L10"/>
    <mergeCell ref="M6:M10"/>
    <mergeCell ref="O6:O10"/>
    <mergeCell ref="H6:H10"/>
    <mergeCell ref="I6:I10"/>
    <mergeCell ref="J6:J10"/>
    <mergeCell ref="D8:D10"/>
    <mergeCell ref="E8:E10"/>
    <mergeCell ref="F8:F10"/>
    <mergeCell ref="A2:Y2"/>
    <mergeCell ref="A3:Y3"/>
    <mergeCell ref="A5:I5"/>
    <mergeCell ref="J5:T5"/>
    <mergeCell ref="U5:U10"/>
    <mergeCell ref="V5:V10"/>
    <mergeCell ref="W5:W10"/>
    <mergeCell ref="Y5:Y10"/>
    <mergeCell ref="A6:A10"/>
    <mergeCell ref="B6:B10"/>
    <mergeCell ref="T6:T10"/>
    <mergeCell ref="R7:R10"/>
    <mergeCell ref="S7:S10"/>
    <mergeCell ref="C6:C10"/>
    <mergeCell ref="D6:F7"/>
    <mergeCell ref="G6:G10"/>
  </mergeCells>
  <pageMargins left="3.937007874015748E-2" right="3.937007874015748E-2" top="0.74803149606299213" bottom="0.74803149606299213" header="0.31496062992125984" footer="0.31496062992125984"/>
  <pageSetup paperSize="9" scale="7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O21"/>
  <sheetViews>
    <sheetView topLeftCell="O1" zoomScale="90" zoomScaleNormal="90" workbookViewId="0">
      <selection activeCell="A2" sqref="A2:X2"/>
    </sheetView>
  </sheetViews>
  <sheetFormatPr defaultColWidth="8.5" defaultRowHeight="21" x14ac:dyDescent="0.7"/>
  <cols>
    <col min="1" max="1" width="3.6640625" style="3" customWidth="1"/>
    <col min="2" max="3" width="8.5" style="3"/>
    <col min="4" max="4" width="4" style="3" customWidth="1"/>
    <col min="5" max="5" width="4.5" style="3" customWidth="1"/>
    <col min="6" max="6" width="4" style="3" customWidth="1"/>
    <col min="7" max="9" width="8.5" style="3"/>
    <col min="10" max="10" width="3.83203125" style="3" customWidth="1"/>
    <col min="11" max="11" width="8.5" style="3"/>
    <col min="12" max="12" width="9.33203125" style="3" customWidth="1"/>
    <col min="13" max="15" width="8.5" style="3"/>
    <col min="16" max="16" width="10.6640625" style="3" bestFit="1" customWidth="1"/>
    <col min="17" max="19" width="8.5" style="3"/>
    <col min="20" max="20" width="9.83203125" style="3" customWidth="1"/>
    <col min="21" max="21" width="8.83203125" style="3" customWidth="1"/>
    <col min="22" max="22" width="9.5" style="3" customWidth="1"/>
    <col min="23" max="16384" width="8.5" style="3"/>
  </cols>
  <sheetData>
    <row r="1" spans="1:67" s="406" customFormat="1" ht="24" x14ac:dyDescent="0.8">
      <c r="V1" s="409" t="s">
        <v>57</v>
      </c>
    </row>
    <row r="2" spans="1:67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67" s="406" customFormat="1" ht="24" x14ac:dyDescent="0.8">
      <c r="A3" s="449" t="s">
        <v>221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67" x14ac:dyDescent="0.7">
      <c r="A4" s="137"/>
      <c r="B4" s="137"/>
      <c r="C4" s="137"/>
      <c r="D4" s="137"/>
      <c r="E4" s="137"/>
      <c r="F4" s="83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</row>
    <row r="5" spans="1:67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38"/>
      <c r="X5" s="462" t="s">
        <v>62</v>
      </c>
    </row>
    <row r="6" spans="1:67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75" t="s">
        <v>13</v>
      </c>
      <c r="T6" s="457"/>
      <c r="U6" s="460"/>
      <c r="V6" s="457"/>
      <c r="W6" s="139"/>
      <c r="X6" s="463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</row>
    <row r="7" spans="1:67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76"/>
      <c r="T7" s="457"/>
      <c r="U7" s="460"/>
      <c r="V7" s="457"/>
      <c r="W7" s="139" t="s">
        <v>59</v>
      </c>
      <c r="X7" s="463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</row>
    <row r="8" spans="1:67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76"/>
      <c r="T8" s="457"/>
      <c r="U8" s="460"/>
      <c r="V8" s="457"/>
      <c r="W8" s="139" t="s">
        <v>60</v>
      </c>
      <c r="X8" s="463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</row>
    <row r="9" spans="1:67" ht="36" customHeight="1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76"/>
      <c r="T9" s="457"/>
      <c r="U9" s="460"/>
      <c r="V9" s="457"/>
      <c r="W9" s="139" t="s">
        <v>61</v>
      </c>
      <c r="X9" s="463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</row>
    <row r="10" spans="1:67" ht="16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77"/>
      <c r="T10" s="458"/>
      <c r="U10" s="461"/>
      <c r="V10" s="458"/>
      <c r="W10" s="140"/>
      <c r="X10" s="464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</row>
    <row r="11" spans="1:67" s="1" customFormat="1" x14ac:dyDescent="0.7">
      <c r="A11" s="1">
        <v>1</v>
      </c>
      <c r="B11" s="1" t="s">
        <v>222</v>
      </c>
      <c r="C11" s="1">
        <v>3</v>
      </c>
      <c r="D11" s="14">
        <v>2</v>
      </c>
      <c r="E11" s="14">
        <v>1</v>
      </c>
      <c r="F11" s="14">
        <v>28</v>
      </c>
      <c r="G11" s="51">
        <v>928</v>
      </c>
      <c r="H11" s="14">
        <v>150</v>
      </c>
      <c r="I11" s="77">
        <f>G11*H11</f>
        <v>139200</v>
      </c>
      <c r="J11" s="1">
        <v>1</v>
      </c>
      <c r="K11" s="59" t="s">
        <v>18</v>
      </c>
      <c r="L11" s="59" t="s">
        <v>26</v>
      </c>
      <c r="M11" s="59" t="s">
        <v>20</v>
      </c>
      <c r="N11" s="1">
        <v>210</v>
      </c>
      <c r="O11" s="16">
        <v>5500</v>
      </c>
      <c r="P11" s="17">
        <f>N11*O11</f>
        <v>1155000</v>
      </c>
      <c r="Q11" s="59">
        <v>17</v>
      </c>
      <c r="R11" s="84">
        <v>693000</v>
      </c>
      <c r="S11" s="17">
        <f>P11-R11</f>
        <v>462000</v>
      </c>
      <c r="T11" s="17">
        <f>S11+I11</f>
        <v>601200</v>
      </c>
      <c r="U11" s="252">
        <v>131325</v>
      </c>
      <c r="V11" s="17">
        <f>T11-U11</f>
        <v>469875</v>
      </c>
      <c r="W11" s="76">
        <v>0.3</v>
      </c>
      <c r="X11" s="17">
        <f>V11*W11%</f>
        <v>1409.625</v>
      </c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</row>
    <row r="12" spans="1:67" x14ac:dyDescent="0.7">
      <c r="I12" s="4"/>
      <c r="T12" s="4"/>
      <c r="V12" s="68">
        <f>SUM(V11:V11)</f>
        <v>469875</v>
      </c>
      <c r="W12" s="92"/>
      <c r="X12" s="68">
        <f>SUM(X11:X11)</f>
        <v>1409.625</v>
      </c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</row>
    <row r="14" spans="1:67" x14ac:dyDescent="0.7">
      <c r="A14" s="142"/>
    </row>
    <row r="17" spans="2:14" x14ac:dyDescent="0.7">
      <c r="B17" s="3" t="s">
        <v>209</v>
      </c>
      <c r="E17" s="3" t="s">
        <v>210</v>
      </c>
      <c r="N17" s="3" t="s">
        <v>411</v>
      </c>
    </row>
    <row r="18" spans="2:14" x14ac:dyDescent="0.7">
      <c r="E18" s="3" t="s">
        <v>211</v>
      </c>
    </row>
    <row r="19" spans="2:14" x14ac:dyDescent="0.7">
      <c r="E19" s="3" t="s">
        <v>212</v>
      </c>
    </row>
    <row r="20" spans="2:14" x14ac:dyDescent="0.7">
      <c r="E20" s="3" t="s">
        <v>213</v>
      </c>
    </row>
    <row r="21" spans="2:14" x14ac:dyDescent="0.7">
      <c r="E21" s="3" t="s">
        <v>214</v>
      </c>
    </row>
  </sheetData>
  <mergeCells count="29">
    <mergeCell ref="K6:K10"/>
    <mergeCell ref="N6:N10"/>
    <mergeCell ref="O6:O10"/>
    <mergeCell ref="P6:P10"/>
    <mergeCell ref="Q6:R6"/>
    <mergeCell ref="L6:L10"/>
    <mergeCell ref="M6:M10"/>
    <mergeCell ref="H6:H10"/>
    <mergeCell ref="I6:I10"/>
    <mergeCell ref="J6:J10"/>
    <mergeCell ref="D8:D10"/>
    <mergeCell ref="E8:E10"/>
    <mergeCell ref="F8:F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S6:S10"/>
    <mergeCell ref="Q7:Q10"/>
    <mergeCell ref="R7:R10"/>
    <mergeCell ref="C6:C10"/>
    <mergeCell ref="D6:F7"/>
    <mergeCell ref="G6:G10"/>
  </mergeCells>
  <pageMargins left="3.937007874015748E-2" right="3.937007874015748E-2" top="0.74803149606299213" bottom="0.74803149606299213" header="0.31496062992125984" footer="0.31496062992125984"/>
  <pageSetup paperSize="9" scale="7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BH22"/>
  <sheetViews>
    <sheetView zoomScale="90" zoomScaleNormal="90" workbookViewId="0">
      <selection activeCell="A21" sqref="A21"/>
    </sheetView>
  </sheetViews>
  <sheetFormatPr defaultColWidth="9" defaultRowHeight="21" x14ac:dyDescent="0.7"/>
  <cols>
    <col min="1" max="1" width="3" style="3" customWidth="1"/>
    <col min="2" max="2" width="9.33203125" style="3" customWidth="1"/>
    <col min="3" max="3" width="6.5" style="3" customWidth="1"/>
    <col min="4" max="4" width="4.6640625" style="3" customWidth="1"/>
    <col min="5" max="5" width="4.58203125" style="3" customWidth="1"/>
    <col min="6" max="6" width="4.83203125" style="3" customWidth="1"/>
    <col min="7" max="7" width="9" style="3" customWidth="1"/>
    <col min="8" max="8" width="8.5" style="3" customWidth="1"/>
    <col min="9" max="9" width="9.6640625" style="3" customWidth="1"/>
    <col min="10" max="10" width="4.33203125" style="3" customWidth="1"/>
    <col min="11" max="13" width="9.5" style="3" customWidth="1"/>
    <col min="14" max="14" width="7.6640625" style="3" customWidth="1"/>
    <col min="15" max="15" width="7.6640625" style="3" hidden="1" customWidth="1"/>
    <col min="16" max="16" width="8.1640625" style="3" customWidth="1"/>
    <col min="17" max="17" width="9.6640625" style="3" customWidth="1"/>
    <col min="18" max="18" width="6.5" style="3" customWidth="1"/>
    <col min="19" max="19" width="8.5" style="3" customWidth="1"/>
    <col min="20" max="20" width="9" style="3"/>
    <col min="21" max="21" width="12.1640625" style="3" customWidth="1"/>
    <col min="22" max="22" width="13.08203125" style="3" hidden="1" customWidth="1"/>
    <col min="23" max="23" width="8.6640625" style="3" customWidth="1"/>
    <col min="24" max="24" width="9.83203125" style="3" customWidth="1"/>
    <col min="25" max="25" width="5.5" style="3" customWidth="1"/>
    <col min="26" max="26" width="10.08203125" style="3" customWidth="1"/>
    <col min="27" max="16384" width="9" style="3"/>
  </cols>
  <sheetData>
    <row r="1" spans="1:60" s="406" customFormat="1" ht="24" x14ac:dyDescent="0.8">
      <c r="X1" s="409" t="s">
        <v>57</v>
      </c>
    </row>
    <row r="2" spans="1:60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  <c r="Y2" s="448"/>
      <c r="Z2" s="448"/>
    </row>
    <row r="3" spans="1:60" s="406" customFormat="1" ht="24" x14ac:dyDescent="0.8">
      <c r="A3" s="449" t="s">
        <v>223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  <c r="Z3" s="449"/>
    </row>
    <row r="4" spans="1:60" x14ac:dyDescent="0.7">
      <c r="A4" s="137"/>
      <c r="B4" s="137"/>
      <c r="C4" s="137"/>
      <c r="D4" s="137"/>
      <c r="E4" s="137"/>
      <c r="F4" s="83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</row>
    <row r="5" spans="1:60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4"/>
      <c r="T5" s="455"/>
      <c r="U5" s="456" t="s">
        <v>2</v>
      </c>
      <c r="V5" s="456" t="s">
        <v>428</v>
      </c>
      <c r="W5" s="459" t="s">
        <v>3</v>
      </c>
      <c r="X5" s="456" t="s">
        <v>4</v>
      </c>
      <c r="Y5" s="138"/>
      <c r="Z5" s="462" t="s">
        <v>62</v>
      </c>
    </row>
    <row r="6" spans="1:60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4" t="s">
        <v>431</v>
      </c>
      <c r="P6" s="437" t="s">
        <v>438</v>
      </c>
      <c r="Q6" s="434" t="s">
        <v>48</v>
      </c>
      <c r="R6" s="443" t="s">
        <v>12</v>
      </c>
      <c r="S6" s="444"/>
      <c r="T6" s="434" t="s">
        <v>13</v>
      </c>
      <c r="U6" s="457"/>
      <c r="V6" s="457"/>
      <c r="W6" s="460"/>
      <c r="X6" s="457"/>
      <c r="Y6" s="139"/>
      <c r="Z6" s="463"/>
    </row>
    <row r="7" spans="1:60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5"/>
      <c r="P7" s="438"/>
      <c r="Q7" s="435"/>
      <c r="R7" s="434" t="s">
        <v>67</v>
      </c>
      <c r="S7" s="445" t="s">
        <v>215</v>
      </c>
      <c r="T7" s="435"/>
      <c r="U7" s="457"/>
      <c r="V7" s="457"/>
      <c r="W7" s="460"/>
      <c r="X7" s="457"/>
      <c r="Y7" s="139" t="s">
        <v>59</v>
      </c>
      <c r="Z7" s="463"/>
    </row>
    <row r="8" spans="1:60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5"/>
      <c r="P8" s="438"/>
      <c r="Q8" s="435"/>
      <c r="R8" s="435"/>
      <c r="S8" s="446"/>
      <c r="T8" s="435"/>
      <c r="U8" s="457"/>
      <c r="V8" s="457"/>
      <c r="W8" s="460"/>
      <c r="X8" s="457"/>
      <c r="Y8" s="139" t="s">
        <v>60</v>
      </c>
      <c r="Z8" s="463"/>
    </row>
    <row r="9" spans="1:60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5"/>
      <c r="P9" s="438"/>
      <c r="Q9" s="435"/>
      <c r="R9" s="435"/>
      <c r="S9" s="446"/>
      <c r="T9" s="435"/>
      <c r="U9" s="457"/>
      <c r="V9" s="457"/>
      <c r="W9" s="460"/>
      <c r="X9" s="457"/>
      <c r="Y9" s="139" t="s">
        <v>61</v>
      </c>
      <c r="Z9" s="463"/>
    </row>
    <row r="10" spans="1:60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6"/>
      <c r="P10" s="439"/>
      <c r="Q10" s="436"/>
      <c r="R10" s="436"/>
      <c r="S10" s="447"/>
      <c r="T10" s="436"/>
      <c r="U10" s="458"/>
      <c r="V10" s="458"/>
      <c r="W10" s="461"/>
      <c r="X10" s="458"/>
      <c r="Y10" s="140"/>
      <c r="Z10" s="464"/>
    </row>
    <row r="11" spans="1:60" s="1" customFormat="1" x14ac:dyDescent="0.7">
      <c r="A11" s="1">
        <v>1</v>
      </c>
      <c r="B11" s="1" t="s">
        <v>538</v>
      </c>
      <c r="C11" s="1">
        <v>3</v>
      </c>
      <c r="D11" s="14">
        <v>0</v>
      </c>
      <c r="E11" s="14">
        <v>0</v>
      </c>
      <c r="F11" s="14">
        <v>56</v>
      </c>
      <c r="G11" s="51">
        <v>56</v>
      </c>
      <c r="H11" s="23">
        <v>450</v>
      </c>
      <c r="I11" s="77">
        <f>G11*H11</f>
        <v>25200</v>
      </c>
      <c r="J11" s="1">
        <v>1</v>
      </c>
      <c r="K11" s="1" t="s">
        <v>18</v>
      </c>
      <c r="L11" s="1" t="s">
        <v>22</v>
      </c>
      <c r="M11" s="1" t="s">
        <v>20</v>
      </c>
      <c r="N11" s="1">
        <v>70</v>
      </c>
      <c r="O11" s="1">
        <v>100</v>
      </c>
      <c r="P11" s="16">
        <v>5500</v>
      </c>
      <c r="Q11" s="17">
        <f>N11*P11</f>
        <v>385000</v>
      </c>
      <c r="R11" s="59">
        <v>12</v>
      </c>
      <c r="S11" s="279">
        <v>53900</v>
      </c>
      <c r="T11" s="17">
        <f>Q11-S11</f>
        <v>331100</v>
      </c>
      <c r="U11" s="17">
        <f>T11+I11</f>
        <v>356300</v>
      </c>
      <c r="V11" s="93">
        <f>U11</f>
        <v>356300</v>
      </c>
      <c r="W11" s="78">
        <v>17325</v>
      </c>
      <c r="X11" s="17">
        <f>U11-W11</f>
        <v>338975</v>
      </c>
      <c r="Y11" s="76">
        <v>0.3</v>
      </c>
      <c r="Z11" s="17">
        <f>X11*Y11%</f>
        <v>1016.9250000000001</v>
      </c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</row>
    <row r="12" spans="1:60" s="1" customFormat="1" x14ac:dyDescent="0.7">
      <c r="A12" s="1">
        <v>2</v>
      </c>
      <c r="B12" s="1" t="s">
        <v>539</v>
      </c>
      <c r="C12" s="1">
        <v>1</v>
      </c>
      <c r="D12" s="14">
        <v>0</v>
      </c>
      <c r="E12" s="14">
        <v>3</v>
      </c>
      <c r="F12" s="14">
        <v>70</v>
      </c>
      <c r="G12" s="51">
        <v>370</v>
      </c>
      <c r="H12" s="23">
        <v>125</v>
      </c>
      <c r="I12" s="77">
        <f t="shared" ref="I12" si="0">G12*H12</f>
        <v>46250</v>
      </c>
      <c r="J12" s="1">
        <v>2</v>
      </c>
      <c r="O12" s="1">
        <v>100</v>
      </c>
      <c r="P12" s="16"/>
      <c r="Q12" s="16"/>
      <c r="T12" s="16"/>
      <c r="U12" s="17">
        <v>46250</v>
      </c>
      <c r="V12" s="150">
        <f>U12</f>
        <v>46250</v>
      </c>
      <c r="W12" s="17">
        <v>46250</v>
      </c>
      <c r="X12" s="16">
        <f t="shared" ref="X12" si="1">T12</f>
        <v>0</v>
      </c>
      <c r="Y12" s="76">
        <v>0</v>
      </c>
      <c r="Z12" s="17">
        <f t="shared" ref="Z12:Z13" si="2">X12*Y12%</f>
        <v>0</v>
      </c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</row>
    <row r="13" spans="1:60" x14ac:dyDescent="0.7">
      <c r="A13" s="1">
        <v>3</v>
      </c>
      <c r="B13" s="1" t="s">
        <v>540</v>
      </c>
      <c r="C13" s="1">
        <v>1</v>
      </c>
      <c r="D13" s="14">
        <v>9</v>
      </c>
      <c r="E13" s="14">
        <v>2</v>
      </c>
      <c r="F13" s="14">
        <v>76</v>
      </c>
      <c r="G13" s="63">
        <f>D13*400+(E13*100+F13)</f>
        <v>3876</v>
      </c>
      <c r="H13" s="14">
        <v>100</v>
      </c>
      <c r="I13" s="17">
        <f>G13*H13</f>
        <v>387600</v>
      </c>
      <c r="J13" s="1">
        <v>3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7">
        <v>387600</v>
      </c>
      <c r="V13" s="17"/>
      <c r="W13" s="17">
        <v>387600</v>
      </c>
      <c r="X13" s="92">
        <v>0</v>
      </c>
      <c r="Y13" s="76">
        <v>0</v>
      </c>
      <c r="Z13" s="17">
        <f t="shared" si="2"/>
        <v>0</v>
      </c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</row>
    <row r="14" spans="1:60" x14ac:dyDescent="0.7">
      <c r="X14" s="68">
        <f>SUM(X11:X13)</f>
        <v>338975</v>
      </c>
      <c r="Y14" s="1"/>
      <c r="Z14" s="68">
        <f>SUM(Z11:Z13)</f>
        <v>1016.9250000000001</v>
      </c>
    </row>
    <row r="15" spans="1:60" x14ac:dyDescent="0.7">
      <c r="A15" s="142"/>
    </row>
    <row r="18" spans="2:14" x14ac:dyDescent="0.7">
      <c r="B18" s="3" t="s">
        <v>209</v>
      </c>
      <c r="E18" s="3" t="s">
        <v>210</v>
      </c>
      <c r="N18" s="3" t="s">
        <v>412</v>
      </c>
    </row>
    <row r="19" spans="2:14" x14ac:dyDescent="0.7">
      <c r="E19" s="3" t="s">
        <v>211</v>
      </c>
    </row>
    <row r="20" spans="2:14" x14ac:dyDescent="0.7">
      <c r="E20" s="3" t="s">
        <v>212</v>
      </c>
    </row>
    <row r="21" spans="2:14" x14ac:dyDescent="0.7">
      <c r="E21" s="3" t="s">
        <v>213</v>
      </c>
    </row>
    <row r="22" spans="2:14" x14ac:dyDescent="0.7">
      <c r="E22" s="3" t="s">
        <v>214</v>
      </c>
    </row>
  </sheetData>
  <mergeCells count="31">
    <mergeCell ref="G6:G10"/>
    <mergeCell ref="Q6:Q10"/>
    <mergeCell ref="R6:S6"/>
    <mergeCell ref="T6:T10"/>
    <mergeCell ref="R7:R10"/>
    <mergeCell ref="S7:S10"/>
    <mergeCell ref="H6:H10"/>
    <mergeCell ref="I6:I10"/>
    <mergeCell ref="K6:K10"/>
    <mergeCell ref="N6:N10"/>
    <mergeCell ref="P6:P10"/>
    <mergeCell ref="J6:J10"/>
    <mergeCell ref="L6:L10"/>
    <mergeCell ref="M6:M10"/>
    <mergeCell ref="O6:O10"/>
    <mergeCell ref="D8:D10"/>
    <mergeCell ref="E8:E10"/>
    <mergeCell ref="F8:F10"/>
    <mergeCell ref="A2:Z2"/>
    <mergeCell ref="A3:Z3"/>
    <mergeCell ref="A5:I5"/>
    <mergeCell ref="J5:T5"/>
    <mergeCell ref="U5:U10"/>
    <mergeCell ref="W5:W10"/>
    <mergeCell ref="X5:X10"/>
    <mergeCell ref="Z5:Z10"/>
    <mergeCell ref="A6:A10"/>
    <mergeCell ref="B6:B10"/>
    <mergeCell ref="C6:C10"/>
    <mergeCell ref="D6:F7"/>
    <mergeCell ref="V5:V10"/>
  </mergeCells>
  <pageMargins left="3.937007874015748E-2" right="3.937007874015748E-2" top="0.74803149606299213" bottom="0.74803149606299213" header="0.31496062992125984" footer="0.31496062992125984"/>
  <pageSetup paperSize="9" scale="7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P21"/>
  <sheetViews>
    <sheetView zoomScale="90" zoomScaleNormal="90" workbookViewId="0">
      <selection activeCell="A21" sqref="A21"/>
    </sheetView>
  </sheetViews>
  <sheetFormatPr defaultColWidth="9" defaultRowHeight="21" x14ac:dyDescent="0.7"/>
  <cols>
    <col min="1" max="1" width="3" style="3" customWidth="1"/>
    <col min="2" max="2" width="9.33203125" style="3" customWidth="1"/>
    <col min="3" max="3" width="5.33203125" style="3" customWidth="1"/>
    <col min="4" max="4" width="4.6640625" style="3" customWidth="1"/>
    <col min="5" max="5" width="4.58203125" style="3" customWidth="1"/>
    <col min="6" max="6" width="4.83203125" style="3" customWidth="1"/>
    <col min="7" max="7" width="7.6640625" style="3" customWidth="1"/>
    <col min="8" max="8" width="8.5" style="3" customWidth="1"/>
    <col min="9" max="9" width="11.33203125" style="3" customWidth="1"/>
    <col min="10" max="10" width="4.33203125" style="3" customWidth="1"/>
    <col min="11" max="13" width="9.5" style="3" customWidth="1"/>
    <col min="14" max="14" width="7.6640625" style="3" customWidth="1"/>
    <col min="15" max="15" width="7.6640625" style="3" hidden="1" customWidth="1"/>
    <col min="16" max="16" width="7.08203125" style="3" customWidth="1"/>
    <col min="17" max="17" width="9.6640625" style="3" customWidth="1"/>
    <col min="18" max="18" width="6.5" style="3" customWidth="1"/>
    <col min="19" max="19" width="7.83203125" style="3" customWidth="1"/>
    <col min="20" max="20" width="9" style="3"/>
    <col min="21" max="21" width="13.08203125" style="3" customWidth="1"/>
    <col min="22" max="22" width="13.08203125" style="3" hidden="1" customWidth="1"/>
    <col min="23" max="23" width="8.58203125" style="3" customWidth="1"/>
    <col min="24" max="24" width="9.83203125" style="3" customWidth="1"/>
    <col min="25" max="25" width="5.5" style="3" customWidth="1"/>
    <col min="26" max="26" width="10.08203125" style="3" customWidth="1"/>
    <col min="27" max="16384" width="9" style="3"/>
  </cols>
  <sheetData>
    <row r="1" spans="1:68" s="406" customFormat="1" ht="24" x14ac:dyDescent="0.8">
      <c r="X1" s="409" t="s">
        <v>57</v>
      </c>
    </row>
    <row r="2" spans="1:68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  <c r="Y2" s="448"/>
      <c r="Z2" s="448"/>
    </row>
    <row r="3" spans="1:68" s="406" customFormat="1" ht="24" x14ac:dyDescent="0.8">
      <c r="A3" s="449" t="s">
        <v>224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  <c r="Z3" s="449"/>
    </row>
    <row r="4" spans="1:68" x14ac:dyDescent="0.7">
      <c r="A4" s="137"/>
      <c r="B4" s="137"/>
      <c r="C4" s="137"/>
      <c r="D4" s="137"/>
      <c r="E4" s="137"/>
      <c r="F4" s="83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</row>
    <row r="5" spans="1:68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4"/>
      <c r="T5" s="455"/>
      <c r="U5" s="456" t="s">
        <v>2</v>
      </c>
      <c r="V5" s="456" t="s">
        <v>428</v>
      </c>
      <c r="W5" s="459" t="s">
        <v>3</v>
      </c>
      <c r="X5" s="456" t="s">
        <v>4</v>
      </c>
      <c r="Y5" s="138"/>
      <c r="Z5" s="462" t="s">
        <v>62</v>
      </c>
    </row>
    <row r="6" spans="1:68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4" t="s">
        <v>431</v>
      </c>
      <c r="P6" s="437" t="s">
        <v>438</v>
      </c>
      <c r="Q6" s="434" t="s">
        <v>48</v>
      </c>
      <c r="R6" s="443" t="s">
        <v>12</v>
      </c>
      <c r="S6" s="444"/>
      <c r="T6" s="434" t="s">
        <v>13</v>
      </c>
      <c r="U6" s="457"/>
      <c r="V6" s="457"/>
      <c r="W6" s="460"/>
      <c r="X6" s="457"/>
      <c r="Y6" s="139"/>
      <c r="Z6" s="463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</row>
    <row r="7" spans="1:68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5"/>
      <c r="P7" s="438"/>
      <c r="Q7" s="435"/>
      <c r="R7" s="434" t="s">
        <v>67</v>
      </c>
      <c r="S7" s="445" t="s">
        <v>215</v>
      </c>
      <c r="T7" s="435"/>
      <c r="U7" s="457"/>
      <c r="V7" s="457"/>
      <c r="W7" s="460"/>
      <c r="X7" s="457"/>
      <c r="Y7" s="139" t="s">
        <v>59</v>
      </c>
      <c r="Z7" s="463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</row>
    <row r="8" spans="1:68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5"/>
      <c r="P8" s="438"/>
      <c r="Q8" s="435"/>
      <c r="R8" s="435"/>
      <c r="S8" s="446"/>
      <c r="T8" s="435"/>
      <c r="U8" s="457"/>
      <c r="V8" s="457"/>
      <c r="W8" s="460"/>
      <c r="X8" s="457"/>
      <c r="Y8" s="139" t="s">
        <v>60</v>
      </c>
      <c r="Z8" s="463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</row>
    <row r="9" spans="1:68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5"/>
      <c r="P9" s="438"/>
      <c r="Q9" s="435"/>
      <c r="R9" s="435"/>
      <c r="S9" s="446"/>
      <c r="T9" s="435"/>
      <c r="U9" s="457"/>
      <c r="V9" s="457"/>
      <c r="W9" s="460"/>
      <c r="X9" s="457"/>
      <c r="Y9" s="139" t="s">
        <v>61</v>
      </c>
      <c r="Z9" s="463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</row>
    <row r="10" spans="1:68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6"/>
      <c r="P10" s="439"/>
      <c r="Q10" s="436"/>
      <c r="R10" s="436"/>
      <c r="S10" s="447"/>
      <c r="T10" s="436"/>
      <c r="U10" s="458"/>
      <c r="V10" s="458"/>
      <c r="W10" s="461"/>
      <c r="X10" s="458"/>
      <c r="Y10" s="140"/>
      <c r="Z10" s="464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</row>
    <row r="11" spans="1:68" s="1" customFormat="1" x14ac:dyDescent="0.7">
      <c r="A11" s="1">
        <v>1</v>
      </c>
      <c r="B11" s="1" t="s">
        <v>225</v>
      </c>
      <c r="C11" s="1">
        <v>3</v>
      </c>
      <c r="D11" s="14">
        <v>1</v>
      </c>
      <c r="E11" s="14">
        <v>2</v>
      </c>
      <c r="F11" s="14">
        <v>48</v>
      </c>
      <c r="G11" s="51">
        <v>648</v>
      </c>
      <c r="H11" s="23">
        <v>150</v>
      </c>
      <c r="I11" s="77">
        <f>G11*H11</f>
        <v>97200</v>
      </c>
      <c r="J11" s="1">
        <v>1</v>
      </c>
      <c r="K11" s="59" t="s">
        <v>18</v>
      </c>
      <c r="L11" s="59" t="s">
        <v>22</v>
      </c>
      <c r="M11" s="59" t="s">
        <v>441</v>
      </c>
      <c r="N11" s="1">
        <v>48</v>
      </c>
      <c r="O11" s="1">
        <v>100</v>
      </c>
      <c r="P11" s="16">
        <v>5500</v>
      </c>
      <c r="Q11" s="17">
        <f>N11*P11</f>
        <v>264000</v>
      </c>
      <c r="R11" s="59">
        <v>3</v>
      </c>
      <c r="S11" s="84">
        <v>7920</v>
      </c>
      <c r="T11" s="17">
        <f>Q11-S11</f>
        <v>256080</v>
      </c>
      <c r="U11" s="17">
        <f>T11+I11</f>
        <v>353280</v>
      </c>
      <c r="V11" s="17">
        <f>U11</f>
        <v>353280</v>
      </c>
      <c r="W11" s="256">
        <v>95400</v>
      </c>
      <c r="X11" s="16">
        <f>U11-W11</f>
        <v>257880</v>
      </c>
      <c r="Y11" s="76">
        <v>0.3</v>
      </c>
      <c r="Z11" s="17">
        <f>X11*Y11%</f>
        <v>773.64</v>
      </c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</row>
    <row r="12" spans="1:68" x14ac:dyDescent="0.7">
      <c r="A12" s="1">
        <v>2</v>
      </c>
      <c r="B12" s="1" t="s">
        <v>537</v>
      </c>
      <c r="C12" s="1">
        <v>1</v>
      </c>
      <c r="D12" s="63">
        <v>5</v>
      </c>
      <c r="E12" s="63">
        <v>3</v>
      </c>
      <c r="F12" s="63">
        <v>57</v>
      </c>
      <c r="G12" s="14">
        <f>D12*400+(E12*100+F12)</f>
        <v>2357</v>
      </c>
      <c r="H12" s="63">
        <v>125</v>
      </c>
      <c r="I12" s="77">
        <f>G12*H12</f>
        <v>294625</v>
      </c>
      <c r="J12" s="1">
        <v>2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7">
        <v>294625</v>
      </c>
      <c r="V12" s="17"/>
      <c r="W12" s="17">
        <v>294625</v>
      </c>
      <c r="X12" s="16">
        <v>0</v>
      </c>
      <c r="Y12" s="76">
        <v>0</v>
      </c>
      <c r="Z12" s="17">
        <f>X12*Y12%</f>
        <v>0</v>
      </c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</row>
    <row r="13" spans="1:68" x14ac:dyDescent="0.7">
      <c r="X13" s="92">
        <f>SUM(X11:X12)</f>
        <v>257880</v>
      </c>
      <c r="Y13" s="1"/>
      <c r="Z13" s="68">
        <f>SUM(Z11:Z12)</f>
        <v>773.64</v>
      </c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</row>
    <row r="14" spans="1:68" x14ac:dyDescent="0.7">
      <c r="A14" s="142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</row>
    <row r="17" spans="2:14" x14ac:dyDescent="0.7">
      <c r="B17" s="3" t="s">
        <v>209</v>
      </c>
      <c r="E17" s="3" t="s">
        <v>210</v>
      </c>
      <c r="N17" s="3" t="s">
        <v>413</v>
      </c>
    </row>
    <row r="18" spans="2:14" x14ac:dyDescent="0.7">
      <c r="E18" s="3" t="s">
        <v>211</v>
      </c>
    </row>
    <row r="19" spans="2:14" x14ac:dyDescent="0.7">
      <c r="E19" s="3" t="s">
        <v>212</v>
      </c>
    </row>
    <row r="20" spans="2:14" x14ac:dyDescent="0.7">
      <c r="E20" s="3" t="s">
        <v>213</v>
      </c>
    </row>
    <row r="21" spans="2:14" x14ac:dyDescent="0.7">
      <c r="E21" s="3" t="s">
        <v>214</v>
      </c>
    </row>
  </sheetData>
  <mergeCells count="31">
    <mergeCell ref="V5:V10"/>
    <mergeCell ref="K6:K10"/>
    <mergeCell ref="N6:N10"/>
    <mergeCell ref="P6:P10"/>
    <mergeCell ref="Q6:Q10"/>
    <mergeCell ref="R6:S6"/>
    <mergeCell ref="L6:L10"/>
    <mergeCell ref="M6:M10"/>
    <mergeCell ref="O6:O10"/>
    <mergeCell ref="H6:H10"/>
    <mergeCell ref="I6:I10"/>
    <mergeCell ref="J6:J10"/>
    <mergeCell ref="D8:D10"/>
    <mergeCell ref="E8:E10"/>
    <mergeCell ref="F8:F10"/>
    <mergeCell ref="A2:Z2"/>
    <mergeCell ref="A3:Z3"/>
    <mergeCell ref="A5:I5"/>
    <mergeCell ref="J5:T5"/>
    <mergeCell ref="U5:U10"/>
    <mergeCell ref="W5:W10"/>
    <mergeCell ref="X5:X10"/>
    <mergeCell ref="Z5:Z10"/>
    <mergeCell ref="A6:A10"/>
    <mergeCell ref="B6:B10"/>
    <mergeCell ref="T6:T10"/>
    <mergeCell ref="R7:R10"/>
    <mergeCell ref="S7:S10"/>
    <mergeCell ref="C6:C10"/>
    <mergeCell ref="D6:F7"/>
    <mergeCell ref="G6:G10"/>
  </mergeCells>
  <pageMargins left="3.937007874015748E-2" right="3.937007874015748E-2" top="0.74803149606299213" bottom="0.74803149606299213" header="0.31496062992125984" footer="0.31496062992125984"/>
  <pageSetup paperSize="9" scale="6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BF22"/>
  <sheetViews>
    <sheetView zoomScale="90" zoomScaleNormal="90" workbookViewId="0">
      <selection activeCell="W13" sqref="W13"/>
    </sheetView>
  </sheetViews>
  <sheetFormatPr defaultColWidth="9" defaultRowHeight="21" x14ac:dyDescent="0.7"/>
  <cols>
    <col min="1" max="1" width="3" style="3" customWidth="1"/>
    <col min="2" max="2" width="9.33203125" style="3" customWidth="1"/>
    <col min="3" max="3" width="6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1.33203125" style="3" customWidth="1"/>
    <col min="10" max="10" width="4.33203125" style="3" customWidth="1"/>
    <col min="11" max="11" width="7.08203125" style="3" customWidth="1"/>
    <col min="12" max="12" width="7.58203125" style="3" customWidth="1"/>
    <col min="13" max="13" width="9.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6.5" style="3" customWidth="1"/>
    <col min="18" max="18" width="8.5" style="3" customWidth="1"/>
    <col min="19" max="19" width="9" style="3"/>
    <col min="20" max="20" width="13.08203125" style="3" customWidth="1"/>
    <col min="21" max="21" width="8.5" style="3" customWidth="1"/>
    <col min="22" max="22" width="9.83203125" style="3" customWidth="1"/>
    <col min="23" max="23" width="5.5" style="3" customWidth="1"/>
    <col min="24" max="24" width="10.08203125" style="3" customWidth="1"/>
    <col min="25" max="16384" width="9" style="3"/>
  </cols>
  <sheetData>
    <row r="1" spans="1:58" s="406" customFormat="1" ht="24" x14ac:dyDescent="0.8">
      <c r="V1" s="409" t="s">
        <v>57</v>
      </c>
    </row>
    <row r="2" spans="1:58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58" s="406" customFormat="1" ht="24" x14ac:dyDescent="0.8">
      <c r="A3" s="449" t="s">
        <v>226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58" x14ac:dyDescent="0.7">
      <c r="A4" s="333"/>
      <c r="B4" s="333"/>
      <c r="C4" s="333"/>
      <c r="D4" s="333"/>
      <c r="E4" s="333"/>
      <c r="F4" s="83"/>
      <c r="G4" s="333"/>
      <c r="H4" s="333"/>
      <c r="I4" s="333"/>
      <c r="J4" s="333"/>
      <c r="K4" s="333"/>
      <c r="L4" s="333"/>
      <c r="M4" s="333"/>
      <c r="N4" s="333"/>
      <c r="O4" s="333"/>
      <c r="P4" s="333"/>
      <c r="Q4" s="333"/>
      <c r="R4" s="333"/>
      <c r="S4" s="333"/>
      <c r="T4" s="333"/>
      <c r="U4" s="333"/>
      <c r="V4" s="333"/>
      <c r="W4" s="333"/>
      <c r="X4" s="333"/>
    </row>
    <row r="5" spans="1:58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334"/>
      <c r="X5" s="462" t="s">
        <v>62</v>
      </c>
    </row>
    <row r="6" spans="1:58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335"/>
      <c r="X6" s="463"/>
    </row>
    <row r="7" spans="1:58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335" t="s">
        <v>59</v>
      </c>
      <c r="X7" s="463"/>
    </row>
    <row r="8" spans="1:58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335" t="s">
        <v>60</v>
      </c>
      <c r="X8" s="463"/>
    </row>
    <row r="9" spans="1:58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335" t="s">
        <v>61</v>
      </c>
      <c r="X9" s="463"/>
    </row>
    <row r="10" spans="1:58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336"/>
      <c r="X10" s="464"/>
    </row>
    <row r="11" spans="1:58" s="1" customFormat="1" x14ac:dyDescent="0.7">
      <c r="A11" s="1">
        <v>1</v>
      </c>
      <c r="B11" s="1" t="s">
        <v>227</v>
      </c>
      <c r="C11" s="1">
        <v>3</v>
      </c>
      <c r="D11" s="14">
        <v>1</v>
      </c>
      <c r="E11" s="14">
        <v>1</v>
      </c>
      <c r="F11" s="14">
        <v>92</v>
      </c>
      <c r="G11" s="51">
        <v>592</v>
      </c>
      <c r="H11" s="23">
        <v>200</v>
      </c>
      <c r="I11" s="77">
        <f>G11*H11</f>
        <v>118400</v>
      </c>
      <c r="J11" s="1">
        <v>1</v>
      </c>
      <c r="K11" s="1" t="s">
        <v>18</v>
      </c>
      <c r="L11" s="1" t="s">
        <v>22</v>
      </c>
      <c r="M11" s="1" t="s">
        <v>20</v>
      </c>
      <c r="N11" s="1">
        <v>9</v>
      </c>
      <c r="O11" s="16">
        <v>5500</v>
      </c>
      <c r="P11" s="16">
        <f>O11*N11</f>
        <v>49500</v>
      </c>
      <c r="Q11" s="59">
        <v>31</v>
      </c>
      <c r="R11" s="84">
        <v>25740</v>
      </c>
      <c r="S11" s="17">
        <f>P11-R11</f>
        <v>23760</v>
      </c>
      <c r="T11" s="17">
        <f>S11+I11</f>
        <v>142160</v>
      </c>
      <c r="U11" s="78">
        <v>117950</v>
      </c>
      <c r="V11" s="17">
        <f>T11-U11</f>
        <v>24210</v>
      </c>
      <c r="W11" s="96">
        <v>0.3</v>
      </c>
      <c r="X11" s="17">
        <f>V11*W11%</f>
        <v>72.63</v>
      </c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</row>
    <row r="12" spans="1:58" s="1" customFormat="1" x14ac:dyDescent="0.7">
      <c r="A12" s="1">
        <v>2</v>
      </c>
      <c r="B12" s="1" t="s">
        <v>228</v>
      </c>
      <c r="C12" s="1">
        <v>1</v>
      </c>
      <c r="D12" s="14">
        <v>12</v>
      </c>
      <c r="E12" s="14">
        <v>1</v>
      </c>
      <c r="F12" s="14">
        <v>96</v>
      </c>
      <c r="G12" s="51">
        <v>4996</v>
      </c>
      <c r="H12" s="23">
        <v>125</v>
      </c>
      <c r="I12" s="77">
        <f t="shared" ref="I12" si="0">G12*H12</f>
        <v>624500</v>
      </c>
      <c r="J12" s="1">
        <v>2</v>
      </c>
      <c r="O12" s="16"/>
      <c r="P12" s="16"/>
      <c r="S12" s="16"/>
      <c r="T12" s="17">
        <f>I12</f>
        <v>624500</v>
      </c>
      <c r="U12" s="17">
        <f>T12</f>
        <v>624500</v>
      </c>
      <c r="V12" s="16">
        <f>S12</f>
        <v>0</v>
      </c>
      <c r="W12" s="96"/>
      <c r="X12" s="17">
        <f t="shared" ref="X12" si="1">V12*0.3/100</f>
        <v>0</v>
      </c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</row>
    <row r="13" spans="1:58" x14ac:dyDescent="0.7">
      <c r="I13" s="4"/>
      <c r="T13" s="4"/>
      <c r="V13" s="68">
        <f>SUM(V11:V12)</f>
        <v>24210</v>
      </c>
      <c r="W13" s="92"/>
      <c r="X13" s="68">
        <f>SUM(X11:X12)</f>
        <v>72.63</v>
      </c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</row>
    <row r="15" spans="1:58" x14ac:dyDescent="0.7">
      <c r="A15" s="142"/>
    </row>
    <row r="18" spans="2:14" x14ac:dyDescent="0.7">
      <c r="B18" s="3" t="s">
        <v>209</v>
      </c>
      <c r="E18" s="3" t="s">
        <v>210</v>
      </c>
      <c r="N18" s="3" t="s">
        <v>414</v>
      </c>
    </row>
    <row r="19" spans="2:14" x14ac:dyDescent="0.7">
      <c r="E19" s="3" t="s">
        <v>211</v>
      </c>
    </row>
    <row r="20" spans="2:14" x14ac:dyDescent="0.7">
      <c r="E20" s="3" t="s">
        <v>212</v>
      </c>
    </row>
    <row r="21" spans="2:14" x14ac:dyDescent="0.7">
      <c r="E21" s="3" t="s">
        <v>213</v>
      </c>
    </row>
    <row r="22" spans="2:14" x14ac:dyDescent="0.7">
      <c r="E22" s="3" t="s">
        <v>214</v>
      </c>
    </row>
  </sheetData>
  <mergeCells count="29">
    <mergeCell ref="K6:K10"/>
    <mergeCell ref="L6:L10"/>
    <mergeCell ref="D8:D10"/>
    <mergeCell ref="E8:E10"/>
    <mergeCell ref="F8:F10"/>
    <mergeCell ref="H6:H10"/>
    <mergeCell ref="I6:I10"/>
    <mergeCell ref="G6:G10"/>
    <mergeCell ref="Q6:R6"/>
    <mergeCell ref="S6:S10"/>
    <mergeCell ref="Q7:Q10"/>
    <mergeCell ref="R7:R10"/>
    <mergeCell ref="P6:P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M6:M10"/>
    <mergeCell ref="N6:N10"/>
    <mergeCell ref="O6:O10"/>
    <mergeCell ref="J6:J10"/>
  </mergeCells>
  <pageMargins left="3.937007874015748E-2" right="3.937007874015748E-2" top="0.74803149606299213" bottom="0.74803149606299213" header="0.31496062992125984" footer="0.31496062992125984"/>
  <pageSetup paperSize="9" scale="74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21"/>
  <sheetViews>
    <sheetView topLeftCell="C1" workbookViewId="0">
      <selection activeCell="U15" sqref="U15"/>
    </sheetView>
  </sheetViews>
  <sheetFormatPr defaultColWidth="9" defaultRowHeight="18.5" x14ac:dyDescent="0.65"/>
  <cols>
    <col min="1" max="1" width="3" style="6" customWidth="1"/>
    <col min="2" max="2" width="7.5" style="6" customWidth="1"/>
    <col min="3" max="3" width="5.5" style="6" customWidth="1"/>
    <col min="4" max="5" width="3.33203125" style="6" customWidth="1"/>
    <col min="6" max="6" width="3.08203125" style="6" customWidth="1"/>
    <col min="7" max="7" width="5" style="6" customWidth="1"/>
    <col min="8" max="8" width="7.5" style="6" customWidth="1"/>
    <col min="9" max="9" width="9.1640625" style="6" customWidth="1"/>
    <col min="10" max="10" width="3.33203125" style="6" customWidth="1"/>
    <col min="11" max="11" width="7.5" style="6" customWidth="1"/>
    <col min="12" max="13" width="8" style="6" customWidth="1"/>
    <col min="14" max="14" width="7.6640625" style="6" customWidth="1"/>
    <col min="15" max="15" width="7.08203125" style="6" customWidth="1"/>
    <col min="16" max="16" width="8.58203125" style="6" customWidth="1"/>
    <col min="17" max="17" width="5.5" style="6" customWidth="1"/>
    <col min="18" max="18" width="7.33203125" style="6" customWidth="1"/>
    <col min="19" max="19" width="11.33203125" style="6" customWidth="1"/>
    <col min="20" max="20" width="8.5" style="6" customWidth="1"/>
    <col min="21" max="21" width="8.1640625" style="6" customWidth="1"/>
    <col min="22" max="22" width="10.33203125" style="6" customWidth="1"/>
    <col min="23" max="23" width="7" style="6" customWidth="1"/>
    <col min="24" max="24" width="9.33203125" style="6" customWidth="1"/>
    <col min="25" max="16384" width="9" style="6"/>
  </cols>
  <sheetData>
    <row r="1" spans="1:28" ht="21" x14ac:dyDescent="0.7">
      <c r="U1" s="3"/>
      <c r="V1" s="57" t="s">
        <v>491</v>
      </c>
    </row>
    <row r="2" spans="1:28" s="21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8" ht="21" x14ac:dyDescent="0.7">
      <c r="A3" s="478" t="s">
        <v>229</v>
      </c>
      <c r="B3" s="478"/>
      <c r="C3" s="478"/>
      <c r="D3" s="478"/>
      <c r="E3" s="478"/>
      <c r="F3" s="478"/>
      <c r="G3" s="478"/>
      <c r="H3" s="478"/>
      <c r="I3" s="478"/>
      <c r="J3" s="478"/>
      <c r="K3" s="478"/>
      <c r="L3" s="478"/>
      <c r="M3" s="478"/>
      <c r="N3" s="478"/>
      <c r="O3" s="478"/>
      <c r="P3" s="478"/>
      <c r="Q3" s="478"/>
      <c r="R3" s="478"/>
      <c r="S3" s="478"/>
      <c r="T3" s="478"/>
      <c r="U3" s="478"/>
      <c r="V3" s="478"/>
      <c r="W3" s="478"/>
      <c r="X3" s="478"/>
    </row>
    <row r="4" spans="1:28" ht="21" x14ac:dyDescent="0.7">
      <c r="A4" s="31"/>
      <c r="B4" s="31"/>
      <c r="C4" s="31"/>
      <c r="D4" s="31"/>
      <c r="E4" s="31"/>
      <c r="F4"/>
      <c r="G4" s="31"/>
      <c r="H4" s="31"/>
      <c r="I4" s="31"/>
      <c r="J4" s="31"/>
      <c r="K4" s="31"/>
      <c r="L4" s="56"/>
      <c r="M4" s="56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</row>
    <row r="5" spans="1:28" ht="16.5" customHeight="1" x14ac:dyDescent="0.65">
      <c r="A5" s="479" t="s">
        <v>63</v>
      </c>
      <c r="B5" s="480"/>
      <c r="C5" s="480"/>
      <c r="D5" s="480"/>
      <c r="E5" s="480"/>
      <c r="F5" s="480"/>
      <c r="G5" s="480"/>
      <c r="H5" s="480"/>
      <c r="I5" s="481"/>
      <c r="J5" s="482" t="s">
        <v>64</v>
      </c>
      <c r="K5" s="483"/>
      <c r="L5" s="483"/>
      <c r="M5" s="483"/>
      <c r="N5" s="483"/>
      <c r="O5" s="483"/>
      <c r="P5" s="483"/>
      <c r="Q5" s="483"/>
      <c r="R5" s="483"/>
      <c r="S5" s="484"/>
      <c r="T5" s="485" t="s">
        <v>2</v>
      </c>
      <c r="U5" s="488" t="s">
        <v>3</v>
      </c>
      <c r="V5" s="485" t="s">
        <v>4</v>
      </c>
      <c r="W5" s="32"/>
      <c r="X5" s="491" t="s">
        <v>62</v>
      </c>
    </row>
    <row r="6" spans="1:28" ht="17.25" customHeight="1" x14ac:dyDescent="0.65">
      <c r="A6" s="494" t="s">
        <v>5</v>
      </c>
      <c r="B6" s="497" t="s">
        <v>68</v>
      </c>
      <c r="C6" s="498" t="s">
        <v>7</v>
      </c>
      <c r="D6" s="509" t="s">
        <v>6</v>
      </c>
      <c r="E6" s="510"/>
      <c r="F6" s="511"/>
      <c r="G6" s="497" t="s">
        <v>8</v>
      </c>
      <c r="H6" s="497" t="s">
        <v>9</v>
      </c>
      <c r="I6" s="517" t="s">
        <v>65</v>
      </c>
      <c r="J6" s="520" t="s">
        <v>5</v>
      </c>
      <c r="K6" s="500" t="s">
        <v>66</v>
      </c>
      <c r="L6" s="500" t="s">
        <v>11</v>
      </c>
      <c r="M6" s="500" t="s">
        <v>430</v>
      </c>
      <c r="N6" s="500" t="s">
        <v>397</v>
      </c>
      <c r="O6" s="503" t="s">
        <v>438</v>
      </c>
      <c r="P6" s="500" t="s">
        <v>48</v>
      </c>
      <c r="Q6" s="515" t="s">
        <v>12</v>
      </c>
      <c r="R6" s="516"/>
      <c r="S6" s="500" t="s">
        <v>13</v>
      </c>
      <c r="T6" s="486"/>
      <c r="U6" s="489"/>
      <c r="V6" s="486"/>
      <c r="W6" s="33"/>
      <c r="X6" s="492"/>
      <c r="Z6" s="19"/>
      <c r="AA6" s="19"/>
      <c r="AB6" s="19"/>
    </row>
    <row r="7" spans="1:28" x14ac:dyDescent="0.65">
      <c r="A7" s="495"/>
      <c r="B7" s="498"/>
      <c r="C7" s="498"/>
      <c r="D7" s="512"/>
      <c r="E7" s="513"/>
      <c r="F7" s="514"/>
      <c r="G7" s="498"/>
      <c r="H7" s="498"/>
      <c r="I7" s="518"/>
      <c r="J7" s="521"/>
      <c r="K7" s="501"/>
      <c r="L7" s="501"/>
      <c r="M7" s="501"/>
      <c r="N7" s="501"/>
      <c r="O7" s="504"/>
      <c r="P7" s="501"/>
      <c r="Q7" s="500" t="s">
        <v>67</v>
      </c>
      <c r="R7" s="506" t="s">
        <v>215</v>
      </c>
      <c r="S7" s="501"/>
      <c r="T7" s="486"/>
      <c r="U7" s="489"/>
      <c r="V7" s="486"/>
      <c r="W7" s="33" t="s">
        <v>59</v>
      </c>
      <c r="X7" s="492"/>
      <c r="Z7" s="19"/>
      <c r="AA7" s="19"/>
      <c r="AB7" s="19"/>
    </row>
    <row r="8" spans="1:28" ht="15.65" customHeight="1" x14ac:dyDescent="0.65">
      <c r="A8" s="495"/>
      <c r="B8" s="498"/>
      <c r="C8" s="498"/>
      <c r="D8" s="494" t="s">
        <v>15</v>
      </c>
      <c r="E8" s="494" t="s">
        <v>16</v>
      </c>
      <c r="F8" s="494" t="s">
        <v>17</v>
      </c>
      <c r="G8" s="498"/>
      <c r="H8" s="498"/>
      <c r="I8" s="518"/>
      <c r="J8" s="521"/>
      <c r="K8" s="501"/>
      <c r="L8" s="501"/>
      <c r="M8" s="501"/>
      <c r="N8" s="501"/>
      <c r="O8" s="504"/>
      <c r="P8" s="501"/>
      <c r="Q8" s="501"/>
      <c r="R8" s="507"/>
      <c r="S8" s="501"/>
      <c r="T8" s="486"/>
      <c r="U8" s="489"/>
      <c r="V8" s="486"/>
      <c r="W8" s="33" t="s">
        <v>60</v>
      </c>
      <c r="X8" s="492"/>
      <c r="Z8" s="19"/>
      <c r="AA8" s="19"/>
      <c r="AB8" s="19"/>
    </row>
    <row r="9" spans="1:28" x14ac:dyDescent="0.65">
      <c r="A9" s="495"/>
      <c r="B9" s="498"/>
      <c r="C9" s="498"/>
      <c r="D9" s="495"/>
      <c r="E9" s="495"/>
      <c r="F9" s="495"/>
      <c r="G9" s="498"/>
      <c r="H9" s="498"/>
      <c r="I9" s="518"/>
      <c r="J9" s="521"/>
      <c r="K9" s="501"/>
      <c r="L9" s="501"/>
      <c r="M9" s="501"/>
      <c r="N9" s="501"/>
      <c r="O9" s="504"/>
      <c r="P9" s="501"/>
      <c r="Q9" s="501"/>
      <c r="R9" s="507"/>
      <c r="S9" s="501"/>
      <c r="T9" s="486"/>
      <c r="U9" s="489"/>
      <c r="V9" s="486"/>
      <c r="W9" s="33" t="s">
        <v>61</v>
      </c>
      <c r="X9" s="492"/>
      <c r="Z9" s="19"/>
      <c r="AA9" s="19"/>
      <c r="AB9" s="19"/>
    </row>
    <row r="10" spans="1:28" ht="29.25" customHeight="1" x14ac:dyDescent="0.65">
      <c r="A10" s="496"/>
      <c r="B10" s="499"/>
      <c r="C10" s="499"/>
      <c r="D10" s="496"/>
      <c r="E10" s="496"/>
      <c r="F10" s="496"/>
      <c r="G10" s="499"/>
      <c r="H10" s="499"/>
      <c r="I10" s="519"/>
      <c r="J10" s="522"/>
      <c r="K10" s="502"/>
      <c r="L10" s="502"/>
      <c r="M10" s="502"/>
      <c r="N10" s="502"/>
      <c r="O10" s="505"/>
      <c r="P10" s="502"/>
      <c r="Q10" s="502"/>
      <c r="R10" s="508"/>
      <c r="S10" s="502"/>
      <c r="T10" s="487"/>
      <c r="U10" s="490"/>
      <c r="V10" s="487"/>
      <c r="W10" s="34"/>
      <c r="X10" s="493"/>
      <c r="Z10" s="19"/>
      <c r="AA10" s="19"/>
      <c r="AB10" s="19"/>
    </row>
    <row r="11" spans="1:28" s="7" customFormat="1" x14ac:dyDescent="0.65">
      <c r="A11" s="7">
        <v>1</v>
      </c>
      <c r="B11" s="7" t="s">
        <v>230</v>
      </c>
      <c r="C11" s="7">
        <v>3</v>
      </c>
      <c r="D11" s="12">
        <v>0</v>
      </c>
      <c r="E11" s="12">
        <v>1</v>
      </c>
      <c r="F11" s="12">
        <v>87</v>
      </c>
      <c r="G11" s="20">
        <v>187</v>
      </c>
      <c r="H11" s="9">
        <v>450</v>
      </c>
      <c r="I11" s="49">
        <f>G11*H11</f>
        <v>84150</v>
      </c>
      <c r="J11" s="7">
        <v>1</v>
      </c>
      <c r="K11" s="24" t="s">
        <v>18</v>
      </c>
      <c r="L11" s="24" t="s">
        <v>22</v>
      </c>
      <c r="M11" s="24" t="s">
        <v>20</v>
      </c>
      <c r="N11" s="7">
        <v>128</v>
      </c>
      <c r="O11" s="10">
        <v>5500</v>
      </c>
      <c r="P11" s="11">
        <f>N11*O11</f>
        <v>704000</v>
      </c>
      <c r="Q11" s="24">
        <v>4</v>
      </c>
      <c r="R11" s="54">
        <v>28160</v>
      </c>
      <c r="S11" s="11">
        <f>P11-R11</f>
        <v>675840</v>
      </c>
      <c r="T11" s="11">
        <f>S11+I11</f>
        <v>759990</v>
      </c>
      <c r="U11" s="118">
        <v>69750</v>
      </c>
      <c r="V11" s="11">
        <f>T11-U11</f>
        <v>690240</v>
      </c>
      <c r="W11" s="53">
        <v>0.3</v>
      </c>
      <c r="X11" s="11">
        <f>V11*W11%</f>
        <v>2070.7200000000003</v>
      </c>
      <c r="Y11" s="19"/>
      <c r="Z11" s="19"/>
      <c r="AA11" s="19"/>
      <c r="AB11" s="19"/>
    </row>
    <row r="12" spans="1:28" x14ac:dyDescent="0.65">
      <c r="I12" s="8"/>
      <c r="T12" s="8"/>
      <c r="V12" s="18">
        <f>SUM(V11:V11)</f>
        <v>690240</v>
      </c>
      <c r="W12" s="22"/>
      <c r="X12" s="18">
        <f>SUM(X11:X11)</f>
        <v>2070.7200000000003</v>
      </c>
      <c r="Z12" s="19"/>
      <c r="AA12" s="19"/>
      <c r="AB12" s="19"/>
    </row>
    <row r="14" spans="1:28" x14ac:dyDescent="0.65">
      <c r="A14" s="30"/>
    </row>
    <row r="17" spans="2:14" x14ac:dyDescent="0.65">
      <c r="B17" s="6" t="s">
        <v>209</v>
      </c>
      <c r="E17" s="6" t="s">
        <v>210</v>
      </c>
      <c r="N17" s="6" t="s">
        <v>415</v>
      </c>
    </row>
    <row r="18" spans="2:14" x14ac:dyDescent="0.65">
      <c r="E18" s="6" t="s">
        <v>211</v>
      </c>
    </row>
    <row r="19" spans="2:14" x14ac:dyDescent="0.65">
      <c r="E19" s="6" t="s">
        <v>212</v>
      </c>
    </row>
    <row r="20" spans="2:14" x14ac:dyDescent="0.65">
      <c r="E20" s="6" t="s">
        <v>213</v>
      </c>
    </row>
    <row r="21" spans="2:14" x14ac:dyDescent="0.65">
      <c r="E21" s="6" t="s">
        <v>214</v>
      </c>
    </row>
  </sheetData>
  <mergeCells count="29">
    <mergeCell ref="C6:C10"/>
    <mergeCell ref="D6:F7"/>
    <mergeCell ref="Q6:R6"/>
    <mergeCell ref="H6:H10"/>
    <mergeCell ref="I6:I10"/>
    <mergeCell ref="J6:J10"/>
    <mergeCell ref="P6:P10"/>
    <mergeCell ref="D8:D10"/>
    <mergeCell ref="E8:E10"/>
    <mergeCell ref="F8:F10"/>
    <mergeCell ref="L6:L10"/>
    <mergeCell ref="M6:M10"/>
    <mergeCell ref="G6:G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S6:S10"/>
    <mergeCell ref="Q7:Q10"/>
    <mergeCell ref="K6:K10"/>
    <mergeCell ref="N6:N10"/>
    <mergeCell ref="O6:O10"/>
    <mergeCell ref="R7:R10"/>
  </mergeCells>
  <pageMargins left="3.937007874015748E-2" right="3.937007874015748E-2" top="0.74803149606299213" bottom="0.74803149606299213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I21"/>
  <sheetViews>
    <sheetView zoomScale="90" zoomScaleNormal="90" workbookViewId="0">
      <selection activeCell="A18" sqref="A18"/>
    </sheetView>
  </sheetViews>
  <sheetFormatPr defaultColWidth="9" defaultRowHeight="21" x14ac:dyDescent="0.7"/>
  <cols>
    <col min="1" max="1" width="3" style="3" customWidth="1"/>
    <col min="2" max="2" width="9.33203125" style="3" customWidth="1"/>
    <col min="3" max="3" width="6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1.33203125" style="3" customWidth="1"/>
    <col min="10" max="10" width="4.33203125" style="3" customWidth="1"/>
    <col min="11" max="12" width="9.5" style="3" customWidth="1"/>
    <col min="13" max="13" width="8.33203125" style="3" customWidth="1"/>
    <col min="14" max="14" width="7.6640625" style="3" customWidth="1"/>
    <col min="15" max="15" width="7.6640625" style="3" hidden="1" customWidth="1"/>
    <col min="16" max="16" width="9.1640625" style="3" customWidth="1"/>
    <col min="17" max="17" width="9.6640625" style="3" customWidth="1"/>
    <col min="18" max="18" width="6.5" style="3" customWidth="1"/>
    <col min="19" max="19" width="10" style="3" customWidth="1"/>
    <col min="20" max="20" width="10.1640625" style="3" customWidth="1"/>
    <col min="21" max="21" width="13.08203125" style="3" customWidth="1"/>
    <col min="22" max="22" width="11.9140625" style="3" customWidth="1"/>
    <col min="23" max="23" width="9.83203125" style="3" customWidth="1"/>
    <col min="24" max="24" width="5.5" style="3" customWidth="1"/>
    <col min="25" max="25" width="10.08203125" style="3" customWidth="1"/>
    <col min="26" max="16384" width="9" style="3"/>
  </cols>
  <sheetData>
    <row r="1" spans="1:61" s="411" customFormat="1" ht="24" x14ac:dyDescent="0.8">
      <c r="W1" s="412" t="s">
        <v>491</v>
      </c>
    </row>
    <row r="2" spans="1:61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  <c r="Y2" s="473"/>
    </row>
    <row r="3" spans="1:61" s="411" customFormat="1" ht="24" x14ac:dyDescent="0.8">
      <c r="A3" s="474" t="s">
        <v>232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  <c r="Y3" s="474"/>
    </row>
    <row r="4" spans="1:61" x14ac:dyDescent="0.7">
      <c r="A4" s="137"/>
      <c r="B4" s="137"/>
      <c r="C4" s="137"/>
      <c r="D4" s="137"/>
      <c r="E4" s="137"/>
      <c r="F4" s="83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</row>
    <row r="5" spans="1:61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4"/>
      <c r="T5" s="455"/>
      <c r="U5" s="456" t="s">
        <v>2</v>
      </c>
      <c r="V5" s="459" t="s">
        <v>3</v>
      </c>
      <c r="W5" s="456" t="s">
        <v>4</v>
      </c>
      <c r="X5" s="138"/>
      <c r="Y5" s="462" t="s">
        <v>62</v>
      </c>
    </row>
    <row r="6" spans="1:61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4" t="s">
        <v>431</v>
      </c>
      <c r="P6" s="437" t="s">
        <v>438</v>
      </c>
      <c r="Q6" s="434" t="s">
        <v>48</v>
      </c>
      <c r="R6" s="443" t="s">
        <v>12</v>
      </c>
      <c r="S6" s="444"/>
      <c r="T6" s="434" t="s">
        <v>13</v>
      </c>
      <c r="U6" s="457"/>
      <c r="V6" s="460"/>
      <c r="W6" s="457"/>
      <c r="X6" s="139"/>
      <c r="Y6" s="463"/>
    </row>
    <row r="7" spans="1:61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5"/>
      <c r="P7" s="438"/>
      <c r="Q7" s="435"/>
      <c r="R7" s="434" t="s">
        <v>67</v>
      </c>
      <c r="S7" s="445" t="s">
        <v>215</v>
      </c>
      <c r="T7" s="435"/>
      <c r="U7" s="457"/>
      <c r="V7" s="460"/>
      <c r="W7" s="457"/>
      <c r="X7" s="139" t="s">
        <v>59</v>
      </c>
      <c r="Y7" s="463"/>
    </row>
    <row r="8" spans="1:61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5"/>
      <c r="P8" s="438"/>
      <c r="Q8" s="435"/>
      <c r="R8" s="435"/>
      <c r="S8" s="446"/>
      <c r="T8" s="435"/>
      <c r="U8" s="457"/>
      <c r="V8" s="460"/>
      <c r="W8" s="457"/>
      <c r="X8" s="139" t="s">
        <v>60</v>
      </c>
      <c r="Y8" s="463"/>
    </row>
    <row r="9" spans="1:61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5"/>
      <c r="P9" s="438"/>
      <c r="Q9" s="435"/>
      <c r="R9" s="435"/>
      <c r="S9" s="446"/>
      <c r="T9" s="435"/>
      <c r="U9" s="457"/>
      <c r="V9" s="460"/>
      <c r="W9" s="457"/>
      <c r="X9" s="139" t="s">
        <v>61</v>
      </c>
      <c r="Y9" s="463"/>
    </row>
    <row r="10" spans="1:61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6"/>
      <c r="P10" s="439"/>
      <c r="Q10" s="436"/>
      <c r="R10" s="436"/>
      <c r="S10" s="447"/>
      <c r="T10" s="436"/>
      <c r="U10" s="458"/>
      <c r="V10" s="461"/>
      <c r="W10" s="458"/>
      <c r="X10" s="140"/>
      <c r="Y10" s="464"/>
    </row>
    <row r="11" spans="1:61" s="1" customFormat="1" x14ac:dyDescent="0.7">
      <c r="A11" s="1">
        <v>1</v>
      </c>
      <c r="B11" s="1" t="s">
        <v>231</v>
      </c>
      <c r="C11" s="1">
        <v>3</v>
      </c>
      <c r="D11" s="14">
        <v>3</v>
      </c>
      <c r="E11" s="14">
        <v>0</v>
      </c>
      <c r="F11" s="14">
        <v>28</v>
      </c>
      <c r="G11" s="51">
        <v>1228</v>
      </c>
      <c r="H11" s="23">
        <v>150</v>
      </c>
      <c r="I11" s="77">
        <f>G11*H11</f>
        <v>184200</v>
      </c>
      <c r="J11" s="1">
        <v>1</v>
      </c>
      <c r="K11" s="59" t="s">
        <v>18</v>
      </c>
      <c r="L11" s="59" t="s">
        <v>22</v>
      </c>
      <c r="M11" s="59" t="s">
        <v>20</v>
      </c>
      <c r="N11" s="1">
        <v>9</v>
      </c>
      <c r="O11" s="1">
        <v>100</v>
      </c>
      <c r="P11" s="16">
        <v>5500</v>
      </c>
      <c r="Q11" s="17">
        <f>P11*N11</f>
        <v>49500</v>
      </c>
      <c r="R11" s="59">
        <v>12</v>
      </c>
      <c r="S11" s="84">
        <v>6930</v>
      </c>
      <c r="T11" s="17">
        <f>Q11-S11</f>
        <v>42570</v>
      </c>
      <c r="U11" s="17">
        <f>T11+I11</f>
        <v>226770</v>
      </c>
      <c r="V11" s="75">
        <v>183862.5</v>
      </c>
      <c r="W11" s="17">
        <f>U11-V11</f>
        <v>42907.5</v>
      </c>
      <c r="X11" s="76">
        <v>0.3</v>
      </c>
      <c r="Y11" s="17">
        <f>W11*X11%</f>
        <v>128.7225</v>
      </c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</row>
    <row r="12" spans="1:61" x14ac:dyDescent="0.7">
      <c r="I12" s="4"/>
      <c r="U12" s="4"/>
      <c r="W12" s="68">
        <f>SUM(W11:W11)</f>
        <v>42907.5</v>
      </c>
      <c r="X12" s="92"/>
      <c r="Y12" s="68">
        <f>SUM(Y11:Y11)</f>
        <v>128.7225</v>
      </c>
    </row>
    <row r="14" spans="1:61" x14ac:dyDescent="0.7">
      <c r="A14" s="142"/>
    </row>
    <row r="17" spans="2:14" x14ac:dyDescent="0.7">
      <c r="B17" s="3" t="s">
        <v>209</v>
      </c>
      <c r="E17" s="3" t="s">
        <v>210</v>
      </c>
      <c r="N17" s="3" t="s">
        <v>499</v>
      </c>
    </row>
    <row r="18" spans="2:14" x14ac:dyDescent="0.7">
      <c r="E18" s="3" t="s">
        <v>211</v>
      </c>
    </row>
    <row r="19" spans="2:14" x14ac:dyDescent="0.7">
      <c r="E19" s="3" t="s">
        <v>212</v>
      </c>
    </row>
    <row r="20" spans="2:14" x14ac:dyDescent="0.7">
      <c r="E20" s="3" t="s">
        <v>213</v>
      </c>
    </row>
    <row r="21" spans="2:14" x14ac:dyDescent="0.7">
      <c r="E21" s="3" t="s">
        <v>214</v>
      </c>
    </row>
  </sheetData>
  <mergeCells count="30">
    <mergeCell ref="A2:Y2"/>
    <mergeCell ref="A3:Y3"/>
    <mergeCell ref="A5:I5"/>
    <mergeCell ref="J5:T5"/>
    <mergeCell ref="U5:U10"/>
    <mergeCell ref="V5:V10"/>
    <mergeCell ref="W5:W10"/>
    <mergeCell ref="Y5:Y10"/>
    <mergeCell ref="A6:A10"/>
    <mergeCell ref="B6:B10"/>
    <mergeCell ref="T6:T10"/>
    <mergeCell ref="R7:R10"/>
    <mergeCell ref="S7:S10"/>
    <mergeCell ref="C6:C10"/>
    <mergeCell ref="D6:F7"/>
    <mergeCell ref="R6:S6"/>
    <mergeCell ref="P6:P10"/>
    <mergeCell ref="Q6:Q10"/>
    <mergeCell ref="D8:D10"/>
    <mergeCell ref="E8:E10"/>
    <mergeCell ref="F8:F10"/>
    <mergeCell ref="L6:L10"/>
    <mergeCell ref="M6:M10"/>
    <mergeCell ref="G6:G10"/>
    <mergeCell ref="H6:H10"/>
    <mergeCell ref="I6:I10"/>
    <mergeCell ref="J6:J10"/>
    <mergeCell ref="O6:O10"/>
    <mergeCell ref="K6:K10"/>
    <mergeCell ref="N6:N10"/>
  </mergeCells>
  <pageMargins left="3.937007874015748E-2" right="3.937007874015748E-2" top="0.74803149606299213" bottom="0.74803149606299213" header="0.31496062992125984" footer="0.31496062992125984"/>
  <pageSetup paperSize="9" scale="6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I21"/>
  <sheetViews>
    <sheetView zoomScale="90" zoomScaleNormal="90" workbookViewId="0">
      <selection activeCell="A19" sqref="A19"/>
    </sheetView>
  </sheetViews>
  <sheetFormatPr defaultColWidth="9" defaultRowHeight="21" x14ac:dyDescent="0.7"/>
  <cols>
    <col min="1" max="1" width="3" style="3" customWidth="1"/>
    <col min="2" max="2" width="9.1640625" style="3" customWidth="1"/>
    <col min="3" max="3" width="5.58203125" style="3" customWidth="1"/>
    <col min="4" max="4" width="4.1640625" style="3" customWidth="1"/>
    <col min="5" max="5" width="4" style="3" customWidth="1"/>
    <col min="6" max="6" width="4.33203125" style="3" customWidth="1"/>
    <col min="7" max="7" width="5.83203125" style="3" customWidth="1"/>
    <col min="8" max="8" width="7.5" style="3" customWidth="1"/>
    <col min="9" max="9" width="9" style="3" customWidth="1"/>
    <col min="10" max="10" width="3.6640625" style="3" customWidth="1"/>
    <col min="11" max="11" width="7.1640625" style="3" customWidth="1"/>
    <col min="12" max="12" width="9.33203125" style="3" customWidth="1"/>
    <col min="13" max="13" width="8" style="3" customWidth="1"/>
    <col min="14" max="14" width="7.6640625" style="3" customWidth="1"/>
    <col min="15" max="15" width="7.6640625" style="3" hidden="1" customWidth="1"/>
    <col min="16" max="16" width="7.08203125" style="3" customWidth="1"/>
    <col min="17" max="17" width="9.08203125" style="3" customWidth="1"/>
    <col min="18" max="18" width="7.08203125" style="3" customWidth="1"/>
    <col min="19" max="19" width="8.83203125" style="3" customWidth="1"/>
    <col min="20" max="20" width="9.58203125" style="3" customWidth="1"/>
    <col min="21" max="21" width="9.08203125" style="3" customWidth="1"/>
    <col min="22" max="22" width="8.1640625" style="3" customWidth="1"/>
    <col min="23" max="23" width="9.08203125" style="3" customWidth="1"/>
    <col min="24" max="24" width="5.08203125" style="3" customWidth="1"/>
    <col min="25" max="25" width="7.6640625" style="3" customWidth="1"/>
    <col min="26" max="16384" width="9" style="3"/>
  </cols>
  <sheetData>
    <row r="1" spans="1:61" s="406" customFormat="1" ht="24" x14ac:dyDescent="0.8">
      <c r="W1" s="409" t="s">
        <v>57</v>
      </c>
    </row>
    <row r="2" spans="1:61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  <c r="Y2" s="448"/>
    </row>
    <row r="3" spans="1:61" s="406" customFormat="1" ht="24" x14ac:dyDescent="0.8">
      <c r="A3" s="449" t="s">
        <v>234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</row>
    <row r="4" spans="1:61" x14ac:dyDescent="0.7">
      <c r="A4" s="263"/>
      <c r="B4" s="263"/>
      <c r="C4" s="263"/>
      <c r="D4" s="263"/>
      <c r="E4" s="263"/>
      <c r="F4" s="8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  <c r="Y4" s="263"/>
    </row>
    <row r="5" spans="1:61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4"/>
      <c r="T5" s="455"/>
      <c r="U5" s="456" t="s">
        <v>2</v>
      </c>
      <c r="V5" s="459" t="s">
        <v>3</v>
      </c>
      <c r="W5" s="456" t="s">
        <v>4</v>
      </c>
      <c r="X5" s="264"/>
      <c r="Y5" s="462" t="s">
        <v>62</v>
      </c>
    </row>
    <row r="6" spans="1:61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4" t="s">
        <v>431</v>
      </c>
      <c r="P6" s="437" t="s">
        <v>438</v>
      </c>
      <c r="Q6" s="434" t="s">
        <v>48</v>
      </c>
      <c r="R6" s="443" t="s">
        <v>12</v>
      </c>
      <c r="S6" s="444"/>
      <c r="T6" s="434" t="s">
        <v>13</v>
      </c>
      <c r="U6" s="457"/>
      <c r="V6" s="460"/>
      <c r="W6" s="457"/>
      <c r="X6" s="265"/>
      <c r="Y6" s="463"/>
    </row>
    <row r="7" spans="1:61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5"/>
      <c r="P7" s="438"/>
      <c r="Q7" s="435"/>
      <c r="R7" s="434" t="s">
        <v>67</v>
      </c>
      <c r="S7" s="445" t="s">
        <v>215</v>
      </c>
      <c r="T7" s="435"/>
      <c r="U7" s="457"/>
      <c r="V7" s="460"/>
      <c r="W7" s="457"/>
      <c r="X7" s="265" t="s">
        <v>59</v>
      </c>
      <c r="Y7" s="463"/>
    </row>
    <row r="8" spans="1:61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5"/>
      <c r="P8" s="438"/>
      <c r="Q8" s="435"/>
      <c r="R8" s="435"/>
      <c r="S8" s="446"/>
      <c r="T8" s="435"/>
      <c r="U8" s="457"/>
      <c r="V8" s="460"/>
      <c r="W8" s="457"/>
      <c r="X8" s="265" t="s">
        <v>60</v>
      </c>
      <c r="Y8" s="463"/>
    </row>
    <row r="9" spans="1:61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5"/>
      <c r="P9" s="438"/>
      <c r="Q9" s="435"/>
      <c r="R9" s="435"/>
      <c r="S9" s="446"/>
      <c r="T9" s="435"/>
      <c r="U9" s="457"/>
      <c r="V9" s="460"/>
      <c r="W9" s="457"/>
      <c r="X9" s="265" t="s">
        <v>61</v>
      </c>
      <c r="Y9" s="463"/>
    </row>
    <row r="10" spans="1:61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6"/>
      <c r="P10" s="439"/>
      <c r="Q10" s="436"/>
      <c r="R10" s="436"/>
      <c r="S10" s="447"/>
      <c r="T10" s="436"/>
      <c r="U10" s="458"/>
      <c r="V10" s="461"/>
      <c r="W10" s="458"/>
      <c r="X10" s="266"/>
      <c r="Y10" s="464"/>
    </row>
    <row r="11" spans="1:61" s="1" customFormat="1" x14ac:dyDescent="0.7">
      <c r="A11" s="1">
        <v>1</v>
      </c>
      <c r="B11" s="1" t="s">
        <v>233</v>
      </c>
      <c r="C11" s="1">
        <v>3</v>
      </c>
      <c r="D11" s="14">
        <v>0</v>
      </c>
      <c r="E11" s="14">
        <v>1</v>
      </c>
      <c r="F11" s="14">
        <v>22</v>
      </c>
      <c r="G11" s="51">
        <v>122</v>
      </c>
      <c r="H11" s="14">
        <v>450</v>
      </c>
      <c r="I11" s="101">
        <f>G11*H11</f>
        <v>54900</v>
      </c>
      <c r="J11" s="1">
        <v>1</v>
      </c>
      <c r="K11" s="59" t="s">
        <v>18</v>
      </c>
      <c r="L11" s="59" t="s">
        <v>22</v>
      </c>
      <c r="M11" s="59" t="s">
        <v>20</v>
      </c>
      <c r="N11" s="1">
        <v>35</v>
      </c>
      <c r="O11" s="1">
        <v>100</v>
      </c>
      <c r="P11" s="16">
        <v>5500</v>
      </c>
      <c r="Q11" s="17">
        <f>N11*P11</f>
        <v>192500</v>
      </c>
      <c r="R11" s="59">
        <v>17</v>
      </c>
      <c r="S11" s="84">
        <v>46200</v>
      </c>
      <c r="T11" s="17">
        <f>Q11-S11</f>
        <v>146300</v>
      </c>
      <c r="U11" s="17">
        <f>T11+I11</f>
        <v>201200</v>
      </c>
      <c r="V11" s="252">
        <v>50962.5</v>
      </c>
      <c r="W11" s="17">
        <f>U11-V11</f>
        <v>150237.5</v>
      </c>
      <c r="X11" s="76">
        <v>0.3</v>
      </c>
      <c r="Y11" s="17">
        <f>W11*X11%</f>
        <v>450.71250000000003</v>
      </c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</row>
    <row r="12" spans="1:61" x14ac:dyDescent="0.7">
      <c r="I12" s="4"/>
      <c r="U12" s="4"/>
      <c r="W12" s="68">
        <f>SUM(W11:W11)</f>
        <v>150237.5</v>
      </c>
      <c r="X12" s="92"/>
      <c r="Y12" s="68">
        <f>SUM(Y11:Y11)</f>
        <v>450.71250000000003</v>
      </c>
    </row>
    <row r="14" spans="1:61" x14ac:dyDescent="0.7">
      <c r="A14" s="142"/>
    </row>
    <row r="17" spans="2:14" x14ac:dyDescent="0.7">
      <c r="B17" s="3" t="s">
        <v>209</v>
      </c>
      <c r="E17" s="3" t="s">
        <v>210</v>
      </c>
      <c r="N17" s="3" t="s">
        <v>416</v>
      </c>
    </row>
    <row r="18" spans="2:14" x14ac:dyDescent="0.7">
      <c r="E18" s="3" t="s">
        <v>211</v>
      </c>
    </row>
    <row r="19" spans="2:14" x14ac:dyDescent="0.7">
      <c r="E19" s="3" t="s">
        <v>212</v>
      </c>
    </row>
    <row r="20" spans="2:14" x14ac:dyDescent="0.7">
      <c r="E20" s="3" t="s">
        <v>213</v>
      </c>
    </row>
    <row r="21" spans="2:14" x14ac:dyDescent="0.7">
      <c r="E21" s="3" t="s">
        <v>214</v>
      </c>
    </row>
  </sheetData>
  <mergeCells count="30">
    <mergeCell ref="A2:Y2"/>
    <mergeCell ref="A3:Y3"/>
    <mergeCell ref="A5:I5"/>
    <mergeCell ref="J5:T5"/>
    <mergeCell ref="U5:U10"/>
    <mergeCell ref="V5:V10"/>
    <mergeCell ref="W5:W10"/>
    <mergeCell ref="Y5:Y10"/>
    <mergeCell ref="A6:A10"/>
    <mergeCell ref="B6:B10"/>
    <mergeCell ref="T6:T10"/>
    <mergeCell ref="R7:R10"/>
    <mergeCell ref="S7:S10"/>
    <mergeCell ref="C6:C10"/>
    <mergeCell ref="D6:F7"/>
    <mergeCell ref="R6:S6"/>
    <mergeCell ref="P6:P10"/>
    <mergeCell ref="Q6:Q10"/>
    <mergeCell ref="D8:D10"/>
    <mergeCell ref="E8:E10"/>
    <mergeCell ref="F8:F10"/>
    <mergeCell ref="L6:L10"/>
    <mergeCell ref="M6:M10"/>
    <mergeCell ref="G6:G10"/>
    <mergeCell ref="H6:H10"/>
    <mergeCell ref="I6:I10"/>
    <mergeCell ref="J6:J10"/>
    <mergeCell ref="O6:O10"/>
    <mergeCell ref="K6:K10"/>
    <mergeCell ref="N6:N10"/>
  </mergeCells>
  <pageMargins left="3.937007874015748E-2" right="3.937007874015748E-2" top="0.74803149606299213" bottom="0.74803149606299213" header="0.31496062992125984" footer="0.31496062992125984"/>
  <pageSetup paperSize="9" scale="8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C22"/>
  <sheetViews>
    <sheetView workbookViewId="0">
      <selection activeCell="A17" sqref="A17"/>
    </sheetView>
  </sheetViews>
  <sheetFormatPr defaultColWidth="9" defaultRowHeight="18.5" x14ac:dyDescent="0.65"/>
  <cols>
    <col min="1" max="1" width="3" style="6" customWidth="1"/>
    <col min="2" max="2" width="10.1640625" style="6" customWidth="1"/>
    <col min="3" max="3" width="5.08203125" style="6" customWidth="1"/>
    <col min="4" max="4" width="3.1640625" style="6" customWidth="1"/>
    <col min="5" max="5" width="3.08203125" style="6" customWidth="1"/>
    <col min="6" max="6" width="3.33203125" style="6" customWidth="1"/>
    <col min="7" max="7" width="6.1640625" style="6" customWidth="1"/>
    <col min="8" max="8" width="6.33203125" style="6" customWidth="1"/>
    <col min="9" max="9" width="9.08203125" style="6" customWidth="1"/>
    <col min="10" max="10" width="3.5" style="6" customWidth="1"/>
    <col min="11" max="12" width="8.1640625" style="6" customWidth="1"/>
    <col min="13" max="13" width="8.33203125" style="6" customWidth="1"/>
    <col min="14" max="14" width="6.83203125" style="6" customWidth="1"/>
    <col min="15" max="15" width="7.6640625" style="6" hidden="1" customWidth="1"/>
    <col min="16" max="16" width="7.08203125" style="6" customWidth="1"/>
    <col min="17" max="17" width="8.5" style="6" customWidth="1"/>
    <col min="18" max="18" width="5.1640625" style="6" customWidth="1"/>
    <col min="19" max="19" width="7" style="6" customWidth="1"/>
    <col min="20" max="20" width="8.4140625" style="6" customWidth="1"/>
    <col min="21" max="21" width="10.5" style="6" customWidth="1"/>
    <col min="22" max="22" width="8.83203125" style="6" customWidth="1"/>
    <col min="23" max="23" width="9.33203125" style="6" customWidth="1"/>
    <col min="24" max="24" width="5.83203125" style="6" customWidth="1"/>
    <col min="25" max="25" width="7.5" style="6" customWidth="1"/>
    <col min="26" max="16384" width="9" style="6"/>
  </cols>
  <sheetData>
    <row r="1" spans="1:55" s="406" customFormat="1" ht="24" x14ac:dyDescent="0.8">
      <c r="W1" s="409" t="s">
        <v>57</v>
      </c>
    </row>
    <row r="2" spans="1:5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  <c r="Y2" s="448"/>
    </row>
    <row r="3" spans="1:55" s="406" customFormat="1" ht="24" x14ac:dyDescent="0.8">
      <c r="A3" s="449" t="s">
        <v>235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</row>
    <row r="4" spans="1:55" ht="21" x14ac:dyDescent="0.7">
      <c r="A4" s="35"/>
      <c r="B4" s="35"/>
      <c r="C4" s="35"/>
      <c r="D4" s="35"/>
      <c r="E4" s="35"/>
      <c r="F4"/>
      <c r="G4" s="35"/>
      <c r="H4" s="35"/>
      <c r="I4" s="35"/>
      <c r="J4" s="35"/>
      <c r="K4" s="35"/>
      <c r="L4" s="56"/>
      <c r="M4" s="56"/>
      <c r="N4" s="35"/>
      <c r="O4" s="56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55" ht="16.5" customHeight="1" x14ac:dyDescent="0.65">
      <c r="A5" s="479" t="s">
        <v>63</v>
      </c>
      <c r="B5" s="480"/>
      <c r="C5" s="480"/>
      <c r="D5" s="480"/>
      <c r="E5" s="480"/>
      <c r="F5" s="480"/>
      <c r="G5" s="480"/>
      <c r="H5" s="480"/>
      <c r="I5" s="481"/>
      <c r="J5" s="482" t="s">
        <v>64</v>
      </c>
      <c r="K5" s="483"/>
      <c r="L5" s="483"/>
      <c r="M5" s="483"/>
      <c r="N5" s="483"/>
      <c r="O5" s="483"/>
      <c r="P5" s="483"/>
      <c r="Q5" s="483"/>
      <c r="R5" s="483"/>
      <c r="S5" s="483"/>
      <c r="T5" s="484"/>
      <c r="U5" s="485" t="s">
        <v>2</v>
      </c>
      <c r="V5" s="488" t="s">
        <v>3</v>
      </c>
      <c r="W5" s="485" t="s">
        <v>4</v>
      </c>
      <c r="X5" s="36"/>
      <c r="Y5" s="491" t="s">
        <v>62</v>
      </c>
    </row>
    <row r="6" spans="1:55" ht="17.25" customHeight="1" x14ac:dyDescent="0.65">
      <c r="A6" s="494" t="s">
        <v>5</v>
      </c>
      <c r="B6" s="497" t="s">
        <v>68</v>
      </c>
      <c r="C6" s="498" t="s">
        <v>7</v>
      </c>
      <c r="D6" s="509" t="s">
        <v>6</v>
      </c>
      <c r="E6" s="510"/>
      <c r="F6" s="511"/>
      <c r="G6" s="497" t="s">
        <v>8</v>
      </c>
      <c r="H6" s="497" t="s">
        <v>9</v>
      </c>
      <c r="I6" s="517" t="s">
        <v>65</v>
      </c>
      <c r="J6" s="520" t="s">
        <v>5</v>
      </c>
      <c r="K6" s="500" t="s">
        <v>66</v>
      </c>
      <c r="L6" s="500" t="s">
        <v>11</v>
      </c>
      <c r="M6" s="500" t="s">
        <v>430</v>
      </c>
      <c r="N6" s="500" t="s">
        <v>397</v>
      </c>
      <c r="O6" s="500" t="s">
        <v>431</v>
      </c>
      <c r="P6" s="503" t="s">
        <v>438</v>
      </c>
      <c r="Q6" s="500" t="s">
        <v>48</v>
      </c>
      <c r="R6" s="515" t="s">
        <v>12</v>
      </c>
      <c r="S6" s="516"/>
      <c r="T6" s="500" t="s">
        <v>13</v>
      </c>
      <c r="U6" s="486"/>
      <c r="V6" s="489"/>
      <c r="W6" s="486"/>
      <c r="X6" s="37"/>
      <c r="Y6" s="492"/>
    </row>
    <row r="7" spans="1:55" x14ac:dyDescent="0.65">
      <c r="A7" s="495"/>
      <c r="B7" s="498"/>
      <c r="C7" s="498"/>
      <c r="D7" s="512"/>
      <c r="E7" s="513"/>
      <c r="F7" s="514"/>
      <c r="G7" s="498"/>
      <c r="H7" s="498"/>
      <c r="I7" s="518"/>
      <c r="J7" s="521"/>
      <c r="K7" s="501"/>
      <c r="L7" s="501"/>
      <c r="M7" s="501"/>
      <c r="N7" s="501"/>
      <c r="O7" s="501"/>
      <c r="P7" s="504"/>
      <c r="Q7" s="501"/>
      <c r="R7" s="500" t="s">
        <v>67</v>
      </c>
      <c r="S7" s="506" t="s">
        <v>215</v>
      </c>
      <c r="T7" s="501"/>
      <c r="U7" s="486"/>
      <c r="V7" s="489"/>
      <c r="W7" s="486"/>
      <c r="X7" s="37" t="s">
        <v>59</v>
      </c>
      <c r="Y7" s="492"/>
    </row>
    <row r="8" spans="1:55" ht="15.65" customHeight="1" x14ac:dyDescent="0.65">
      <c r="A8" s="495"/>
      <c r="B8" s="498"/>
      <c r="C8" s="498"/>
      <c r="D8" s="494" t="s">
        <v>15</v>
      </c>
      <c r="E8" s="494" t="s">
        <v>16</v>
      </c>
      <c r="F8" s="494" t="s">
        <v>17</v>
      </c>
      <c r="G8" s="498"/>
      <c r="H8" s="498"/>
      <c r="I8" s="518"/>
      <c r="J8" s="521"/>
      <c r="K8" s="501"/>
      <c r="L8" s="501"/>
      <c r="M8" s="501"/>
      <c r="N8" s="501"/>
      <c r="O8" s="501"/>
      <c r="P8" s="504"/>
      <c r="Q8" s="501"/>
      <c r="R8" s="501"/>
      <c r="S8" s="507"/>
      <c r="T8" s="501"/>
      <c r="U8" s="486"/>
      <c r="V8" s="489"/>
      <c r="W8" s="486"/>
      <c r="X8" s="37" t="s">
        <v>60</v>
      </c>
      <c r="Y8" s="492"/>
    </row>
    <row r="9" spans="1:55" x14ac:dyDescent="0.65">
      <c r="A9" s="495"/>
      <c r="B9" s="498"/>
      <c r="C9" s="498"/>
      <c r="D9" s="495"/>
      <c r="E9" s="495"/>
      <c r="F9" s="495"/>
      <c r="G9" s="498"/>
      <c r="H9" s="498"/>
      <c r="I9" s="518"/>
      <c r="J9" s="521"/>
      <c r="K9" s="501"/>
      <c r="L9" s="501"/>
      <c r="M9" s="501"/>
      <c r="N9" s="501"/>
      <c r="O9" s="501"/>
      <c r="P9" s="504"/>
      <c r="Q9" s="501"/>
      <c r="R9" s="501"/>
      <c r="S9" s="507"/>
      <c r="T9" s="501"/>
      <c r="U9" s="486"/>
      <c r="V9" s="489"/>
      <c r="W9" s="486"/>
      <c r="X9" s="37" t="s">
        <v>61</v>
      </c>
      <c r="Y9" s="492"/>
    </row>
    <row r="10" spans="1:55" ht="29.25" customHeight="1" x14ac:dyDescent="0.65">
      <c r="A10" s="496"/>
      <c r="B10" s="499"/>
      <c r="C10" s="499"/>
      <c r="D10" s="496"/>
      <c r="E10" s="496"/>
      <c r="F10" s="496"/>
      <c r="G10" s="499"/>
      <c r="H10" s="499"/>
      <c r="I10" s="519"/>
      <c r="J10" s="522"/>
      <c r="K10" s="502"/>
      <c r="L10" s="502"/>
      <c r="M10" s="502"/>
      <c r="N10" s="502"/>
      <c r="O10" s="502"/>
      <c r="P10" s="505"/>
      <c r="Q10" s="502"/>
      <c r="R10" s="502"/>
      <c r="S10" s="508"/>
      <c r="T10" s="502"/>
      <c r="U10" s="487"/>
      <c r="V10" s="490"/>
      <c r="W10" s="487"/>
      <c r="X10" s="38"/>
      <c r="Y10" s="493"/>
    </row>
    <row r="11" spans="1:55" s="7" customFormat="1" x14ac:dyDescent="0.65">
      <c r="A11" s="7">
        <v>1</v>
      </c>
      <c r="B11" s="7" t="s">
        <v>236</v>
      </c>
      <c r="C11" s="7">
        <v>3</v>
      </c>
      <c r="D11" s="12">
        <v>1</v>
      </c>
      <c r="E11" s="12">
        <v>0</v>
      </c>
      <c r="F11" s="12">
        <v>6</v>
      </c>
      <c r="G11" s="20">
        <v>406</v>
      </c>
      <c r="H11" s="9">
        <v>450</v>
      </c>
      <c r="I11" s="49">
        <f>G11*H11</f>
        <v>182700</v>
      </c>
      <c r="J11" s="7">
        <v>1</v>
      </c>
      <c r="K11" s="24" t="s">
        <v>18</v>
      </c>
      <c r="L11" s="24" t="s">
        <v>19</v>
      </c>
      <c r="M11" s="24" t="s">
        <v>442</v>
      </c>
      <c r="N11" s="7">
        <v>24</v>
      </c>
      <c r="O11" s="7">
        <v>100</v>
      </c>
      <c r="P11" s="10">
        <v>5500</v>
      </c>
      <c r="Q11" s="11">
        <f>P11*N11</f>
        <v>132000</v>
      </c>
      <c r="R11" s="24">
        <v>7</v>
      </c>
      <c r="S11" s="54">
        <v>33000</v>
      </c>
      <c r="T11" s="11">
        <f>Q11-S11</f>
        <v>99000</v>
      </c>
      <c r="U11" s="11">
        <f>T11+I11</f>
        <v>281700</v>
      </c>
      <c r="V11" s="52">
        <v>180000</v>
      </c>
      <c r="W11" s="11">
        <f>U11-V11</f>
        <v>101700</v>
      </c>
      <c r="X11" s="53">
        <v>0.3</v>
      </c>
      <c r="Y11" s="11">
        <f>W11*X11%</f>
        <v>305.10000000000002</v>
      </c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1:55" s="7" customFormat="1" x14ac:dyDescent="0.65">
      <c r="A12" s="7">
        <v>2</v>
      </c>
      <c r="B12" s="7" t="s">
        <v>237</v>
      </c>
      <c r="C12" s="7">
        <v>1</v>
      </c>
      <c r="D12" s="12">
        <v>7</v>
      </c>
      <c r="E12" s="12">
        <v>0</v>
      </c>
      <c r="F12" s="12">
        <v>37</v>
      </c>
      <c r="G12" s="20">
        <v>2837</v>
      </c>
      <c r="H12" s="9">
        <v>125</v>
      </c>
      <c r="I12" s="49">
        <f t="shared" ref="I12" si="0">G12*H12</f>
        <v>354625</v>
      </c>
      <c r="J12" s="7">
        <v>2</v>
      </c>
      <c r="P12" s="10"/>
      <c r="Q12" s="10"/>
      <c r="T12" s="10">
        <v>0</v>
      </c>
      <c r="U12" s="11">
        <f>I12</f>
        <v>354625</v>
      </c>
      <c r="V12" s="11">
        <v>354625</v>
      </c>
      <c r="W12" s="11"/>
      <c r="X12" s="53">
        <v>0</v>
      </c>
      <c r="Y12" s="11">
        <v>0</v>
      </c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</row>
    <row r="13" spans="1:55" x14ac:dyDescent="0.65">
      <c r="I13" s="8"/>
      <c r="U13" s="8"/>
      <c r="W13" s="18">
        <f>SUM(W11:W12)</f>
        <v>101700</v>
      </c>
      <c r="X13" s="22"/>
      <c r="Y13" s="18">
        <f>SUM(Y11:Y12)</f>
        <v>305.10000000000002</v>
      </c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</row>
    <row r="15" spans="1:55" x14ac:dyDescent="0.65">
      <c r="A15" s="30"/>
    </row>
    <row r="18" spans="2:14" x14ac:dyDescent="0.65">
      <c r="B18" s="6" t="s">
        <v>209</v>
      </c>
      <c r="E18" s="6" t="s">
        <v>210</v>
      </c>
      <c r="N18" s="6" t="s">
        <v>417</v>
      </c>
    </row>
    <row r="19" spans="2:14" x14ac:dyDescent="0.65">
      <c r="E19" s="6" t="s">
        <v>211</v>
      </c>
    </row>
    <row r="20" spans="2:14" x14ac:dyDescent="0.65">
      <c r="E20" s="6" t="s">
        <v>212</v>
      </c>
    </row>
    <row r="21" spans="2:14" x14ac:dyDescent="0.65">
      <c r="E21" s="6" t="s">
        <v>213</v>
      </c>
    </row>
    <row r="22" spans="2:14" x14ac:dyDescent="0.65">
      <c r="E22" s="6" t="s">
        <v>214</v>
      </c>
    </row>
  </sheetData>
  <mergeCells count="30">
    <mergeCell ref="H6:H10"/>
    <mergeCell ref="I6:I10"/>
    <mergeCell ref="K6:K10"/>
    <mergeCell ref="N6:N10"/>
    <mergeCell ref="P6:P10"/>
    <mergeCell ref="J6:J10"/>
    <mergeCell ref="L6:L10"/>
    <mergeCell ref="M6:M10"/>
    <mergeCell ref="O6:O10"/>
    <mergeCell ref="Q6:Q10"/>
    <mergeCell ref="R6:S6"/>
    <mergeCell ref="T6:T10"/>
    <mergeCell ref="R7:R10"/>
    <mergeCell ref="S7:S10"/>
    <mergeCell ref="D8:D10"/>
    <mergeCell ref="E8:E10"/>
    <mergeCell ref="F8:F10"/>
    <mergeCell ref="A2:Y2"/>
    <mergeCell ref="A3:Y3"/>
    <mergeCell ref="A5:I5"/>
    <mergeCell ref="J5:T5"/>
    <mergeCell ref="U5:U10"/>
    <mergeCell ref="V5:V10"/>
    <mergeCell ref="W5:W10"/>
    <mergeCell ref="Y5:Y10"/>
    <mergeCell ref="A6:A10"/>
    <mergeCell ref="B6:B10"/>
    <mergeCell ref="C6:C10"/>
    <mergeCell ref="D6:F7"/>
    <mergeCell ref="G6:G10"/>
  </mergeCells>
  <pageMargins left="3.937007874015748E-2" right="3.937007874015748E-2" top="0.74803149606299213" bottom="0.74803149606299213" header="0.31496062992125984" footer="0.31496062992125984"/>
  <pageSetup paperSize="9" scale="8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Y21"/>
  <sheetViews>
    <sheetView zoomScale="90" zoomScaleNormal="90" workbookViewId="0">
      <selection activeCell="A2" sqref="A2:Y2"/>
    </sheetView>
  </sheetViews>
  <sheetFormatPr defaultColWidth="9" defaultRowHeight="21" x14ac:dyDescent="0.7"/>
  <cols>
    <col min="1" max="1" width="3" style="3" customWidth="1"/>
    <col min="2" max="2" width="8.5" style="3" customWidth="1"/>
    <col min="3" max="3" width="7.08203125" style="3" customWidth="1"/>
    <col min="4" max="4" width="3.5" style="3" customWidth="1"/>
    <col min="5" max="5" width="3" style="3" customWidth="1"/>
    <col min="6" max="6" width="3.5" style="3" customWidth="1"/>
    <col min="7" max="7" width="6.5" style="3" customWidth="1"/>
    <col min="8" max="8" width="6.6640625" style="3" customWidth="1"/>
    <col min="9" max="9" width="10.5" style="3" customWidth="1"/>
    <col min="10" max="10" width="4.33203125" style="3" customWidth="1"/>
    <col min="11" max="11" width="8.6640625" style="3" customWidth="1"/>
    <col min="12" max="12" width="9.5" style="3" customWidth="1"/>
    <col min="13" max="13" width="14.33203125" style="3" customWidth="1"/>
    <col min="14" max="14" width="7.6640625" style="3" customWidth="1"/>
    <col min="15" max="15" width="7.6640625" style="3" hidden="1" customWidth="1"/>
    <col min="16" max="16" width="7.08203125" style="3" customWidth="1"/>
    <col min="17" max="17" width="9.6640625" style="3" customWidth="1"/>
    <col min="18" max="18" width="6.5" style="3" customWidth="1"/>
    <col min="19" max="20" width="10.08203125" style="3" customWidth="1"/>
    <col min="21" max="21" width="12.4140625" style="3" customWidth="1"/>
    <col min="22" max="22" width="11.6640625" style="3" customWidth="1"/>
    <col min="23" max="23" width="11" style="3" customWidth="1"/>
    <col min="24" max="24" width="5.5" style="3" customWidth="1"/>
    <col min="25" max="25" width="10.08203125" style="3" customWidth="1"/>
    <col min="26" max="16384" width="9" style="3"/>
  </cols>
  <sheetData>
    <row r="1" spans="1:51" s="406" customFormat="1" ht="24" x14ac:dyDescent="0.8">
      <c r="W1" s="409" t="s">
        <v>57</v>
      </c>
    </row>
    <row r="2" spans="1:51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  <c r="Y2" s="448"/>
    </row>
    <row r="3" spans="1:51" s="406" customFormat="1" ht="24" x14ac:dyDescent="0.8">
      <c r="A3" s="449" t="s">
        <v>239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</row>
    <row r="4" spans="1:51" x14ac:dyDescent="0.7">
      <c r="A4" s="137"/>
      <c r="B4" s="137"/>
      <c r="C4" s="137"/>
      <c r="D4" s="137"/>
      <c r="E4" s="137"/>
      <c r="F4" s="83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</row>
    <row r="5" spans="1:51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4"/>
      <c r="T5" s="455"/>
      <c r="U5" s="456" t="s">
        <v>2</v>
      </c>
      <c r="V5" s="459" t="s">
        <v>3</v>
      </c>
      <c r="W5" s="456" t="s">
        <v>4</v>
      </c>
      <c r="X5" s="138"/>
      <c r="Y5" s="462" t="s">
        <v>62</v>
      </c>
    </row>
    <row r="6" spans="1:51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4" t="s">
        <v>431</v>
      </c>
      <c r="P6" s="437" t="s">
        <v>438</v>
      </c>
      <c r="Q6" s="434" t="s">
        <v>48</v>
      </c>
      <c r="R6" s="443" t="s">
        <v>12</v>
      </c>
      <c r="S6" s="444"/>
      <c r="T6" s="434" t="s">
        <v>13</v>
      </c>
      <c r="U6" s="457"/>
      <c r="V6" s="460"/>
      <c r="W6" s="457"/>
      <c r="X6" s="139"/>
      <c r="Y6" s="463"/>
    </row>
    <row r="7" spans="1:51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5"/>
      <c r="P7" s="438"/>
      <c r="Q7" s="435"/>
      <c r="R7" s="434" t="s">
        <v>67</v>
      </c>
      <c r="S7" s="445" t="s">
        <v>215</v>
      </c>
      <c r="T7" s="435"/>
      <c r="U7" s="457"/>
      <c r="V7" s="460"/>
      <c r="W7" s="457"/>
      <c r="X7" s="139" t="s">
        <v>59</v>
      </c>
      <c r="Y7" s="463"/>
    </row>
    <row r="8" spans="1:51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5"/>
      <c r="P8" s="438"/>
      <c r="Q8" s="435"/>
      <c r="R8" s="435"/>
      <c r="S8" s="446"/>
      <c r="T8" s="435"/>
      <c r="U8" s="457"/>
      <c r="V8" s="460"/>
      <c r="W8" s="457"/>
      <c r="X8" s="139" t="s">
        <v>60</v>
      </c>
      <c r="Y8" s="463"/>
    </row>
    <row r="9" spans="1:51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5"/>
      <c r="P9" s="438"/>
      <c r="Q9" s="435"/>
      <c r="R9" s="435"/>
      <c r="S9" s="446"/>
      <c r="T9" s="435"/>
      <c r="U9" s="457"/>
      <c r="V9" s="460"/>
      <c r="W9" s="457"/>
      <c r="X9" s="139" t="s">
        <v>61</v>
      </c>
      <c r="Y9" s="463"/>
    </row>
    <row r="10" spans="1:51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6"/>
      <c r="P10" s="439"/>
      <c r="Q10" s="436"/>
      <c r="R10" s="436"/>
      <c r="S10" s="447"/>
      <c r="T10" s="436"/>
      <c r="U10" s="458"/>
      <c r="V10" s="461"/>
      <c r="W10" s="458"/>
      <c r="X10" s="140"/>
      <c r="Y10" s="464"/>
    </row>
    <row r="11" spans="1:51" s="1" customFormat="1" x14ac:dyDescent="0.7">
      <c r="A11" s="1">
        <v>1</v>
      </c>
      <c r="B11" s="1" t="s">
        <v>238</v>
      </c>
      <c r="C11" s="1">
        <v>3</v>
      </c>
      <c r="D11" s="14">
        <v>6</v>
      </c>
      <c r="E11" s="14">
        <v>2</v>
      </c>
      <c r="F11" s="14">
        <v>7</v>
      </c>
      <c r="G11" s="51">
        <v>2607</v>
      </c>
      <c r="H11" s="23">
        <v>125</v>
      </c>
      <c r="I11" s="101">
        <f>G11*H11</f>
        <v>325875</v>
      </c>
      <c r="J11" s="1">
        <v>1</v>
      </c>
      <c r="K11" s="59" t="s">
        <v>18</v>
      </c>
      <c r="L11" s="59" t="s">
        <v>19</v>
      </c>
      <c r="M11" s="59" t="s">
        <v>28</v>
      </c>
      <c r="N11" s="1">
        <v>40</v>
      </c>
      <c r="O11" s="1">
        <v>100</v>
      </c>
      <c r="P11" s="16">
        <v>5500</v>
      </c>
      <c r="Q11" s="17">
        <f>P11*N11</f>
        <v>220000</v>
      </c>
      <c r="R11" s="59">
        <v>17</v>
      </c>
      <c r="S11" s="84">
        <v>173800</v>
      </c>
      <c r="T11" s="17">
        <f>Q11-S11</f>
        <v>46200</v>
      </c>
      <c r="U11" s="17">
        <f>T11+I11</f>
        <v>372075</v>
      </c>
      <c r="V11" s="252">
        <v>324625</v>
      </c>
      <c r="W11" s="17">
        <f>U11-V11</f>
        <v>47450</v>
      </c>
      <c r="X11" s="76">
        <v>0.3</v>
      </c>
      <c r="Y11" s="17">
        <f>W11*X11%</f>
        <v>142.35</v>
      </c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</row>
    <row r="12" spans="1:51" x14ac:dyDescent="0.7">
      <c r="I12" s="4"/>
      <c r="U12" s="4"/>
      <c r="W12" s="68">
        <f>SUM(W11:W11)</f>
        <v>47450</v>
      </c>
      <c r="X12" s="92"/>
      <c r="Y12" s="68">
        <f>SUM(Y11:Y11)</f>
        <v>142.35</v>
      </c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</row>
    <row r="14" spans="1:51" x14ac:dyDescent="0.7">
      <c r="A14" s="142"/>
    </row>
    <row r="17" spans="2:14" x14ac:dyDescent="0.7">
      <c r="B17" s="3" t="s">
        <v>209</v>
      </c>
      <c r="E17" s="3" t="s">
        <v>210</v>
      </c>
      <c r="N17" s="3" t="s">
        <v>418</v>
      </c>
    </row>
    <row r="18" spans="2:14" x14ac:dyDescent="0.7">
      <c r="E18" s="3" t="s">
        <v>211</v>
      </c>
    </row>
    <row r="19" spans="2:14" x14ac:dyDescent="0.7">
      <c r="E19" s="3" t="s">
        <v>212</v>
      </c>
    </row>
    <row r="20" spans="2:14" x14ac:dyDescent="0.7">
      <c r="E20" s="3" t="s">
        <v>213</v>
      </c>
    </row>
    <row r="21" spans="2:14" x14ac:dyDescent="0.7">
      <c r="E21" s="3" t="s">
        <v>214</v>
      </c>
    </row>
  </sheetData>
  <mergeCells count="30">
    <mergeCell ref="K6:K10"/>
    <mergeCell ref="N6:N10"/>
    <mergeCell ref="P6:P10"/>
    <mergeCell ref="Q6:Q10"/>
    <mergeCell ref="R6:S6"/>
    <mergeCell ref="L6:L10"/>
    <mergeCell ref="M6:M10"/>
    <mergeCell ref="O6:O10"/>
    <mergeCell ref="H6:H10"/>
    <mergeCell ref="I6:I10"/>
    <mergeCell ref="J6:J10"/>
    <mergeCell ref="D8:D10"/>
    <mergeCell ref="E8:E10"/>
    <mergeCell ref="F8:F10"/>
    <mergeCell ref="A2:Y2"/>
    <mergeCell ref="A3:Y3"/>
    <mergeCell ref="A5:I5"/>
    <mergeCell ref="J5:T5"/>
    <mergeCell ref="U5:U10"/>
    <mergeCell ref="V5:V10"/>
    <mergeCell ref="W5:W10"/>
    <mergeCell ref="Y5:Y10"/>
    <mergeCell ref="A6:A10"/>
    <mergeCell ref="B6:B10"/>
    <mergeCell ref="T6:T10"/>
    <mergeCell ref="R7:R10"/>
    <mergeCell ref="S7:S10"/>
    <mergeCell ref="C6:C10"/>
    <mergeCell ref="D6:F7"/>
    <mergeCell ref="G6:G10"/>
  </mergeCells>
  <pageMargins left="3.937007874015748E-2" right="3.937007874015748E-2" top="0.74803149606299213" bottom="0.74803149606299213" header="0.31496062992125984" footer="0.31496062992125984"/>
  <pageSetup paperSize="9" scale="6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Z25"/>
  <sheetViews>
    <sheetView topLeftCell="N1" zoomScale="90" zoomScaleNormal="90" workbookViewId="0">
      <selection activeCell="AA11" sqref="AA11:AZ18"/>
    </sheetView>
  </sheetViews>
  <sheetFormatPr defaultColWidth="9" defaultRowHeight="21" x14ac:dyDescent="0.7"/>
  <cols>
    <col min="1" max="1" width="3" style="3" customWidth="1"/>
    <col min="2" max="2" width="9.33203125" style="3" customWidth="1"/>
    <col min="3" max="3" width="6.0820312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7.5" style="3" customWidth="1"/>
    <col min="9" max="9" width="9" style="3" customWidth="1"/>
    <col min="10" max="10" width="4.33203125" style="3" customWidth="1"/>
    <col min="11" max="11" width="7.33203125" style="3" customWidth="1"/>
    <col min="12" max="12" width="8" style="3" customWidth="1"/>
    <col min="13" max="13" width="5.6640625" style="3" customWidth="1"/>
    <col min="14" max="14" width="7.33203125" style="3" customWidth="1"/>
    <col min="15" max="15" width="7.6640625" style="3" hidden="1" customWidth="1"/>
    <col min="16" max="16" width="6.5" style="3" customWidth="1"/>
    <col min="17" max="17" width="8.6640625" style="3" customWidth="1"/>
    <col min="18" max="18" width="6.1640625" style="3" customWidth="1"/>
    <col min="19" max="19" width="8.5" style="3" customWidth="1"/>
    <col min="20" max="20" width="9.58203125" style="3" customWidth="1"/>
    <col min="21" max="21" width="10.1640625" style="3" customWidth="1"/>
    <col min="22" max="22" width="9.5" style="3" customWidth="1"/>
    <col min="23" max="23" width="9" style="3" customWidth="1"/>
    <col min="24" max="24" width="5.5" style="3" customWidth="1"/>
    <col min="25" max="25" width="8.5" style="3" customWidth="1"/>
    <col min="26" max="16384" width="9" style="3"/>
  </cols>
  <sheetData>
    <row r="1" spans="1:52" s="406" customFormat="1" ht="24" x14ac:dyDescent="0.8">
      <c r="W1" s="409" t="s">
        <v>57</v>
      </c>
    </row>
    <row r="2" spans="1:52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  <c r="Y2" s="448"/>
    </row>
    <row r="3" spans="1:52" s="406" customFormat="1" ht="24" x14ac:dyDescent="0.8">
      <c r="A3" s="449" t="s">
        <v>240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</row>
    <row r="4" spans="1:52" x14ac:dyDescent="0.7">
      <c r="A4" s="263"/>
      <c r="B4" s="263"/>
      <c r="C4" s="263"/>
      <c r="D4" s="263"/>
      <c r="E4" s="263"/>
      <c r="F4" s="8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  <c r="Y4" s="263"/>
    </row>
    <row r="5" spans="1:52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4"/>
      <c r="T5" s="455"/>
      <c r="U5" s="456" t="s">
        <v>2</v>
      </c>
      <c r="V5" s="459" t="s">
        <v>3</v>
      </c>
      <c r="W5" s="456" t="s">
        <v>4</v>
      </c>
      <c r="X5" s="264"/>
      <c r="Y5" s="462" t="s">
        <v>62</v>
      </c>
    </row>
    <row r="6" spans="1:52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4" t="s">
        <v>431</v>
      </c>
      <c r="P6" s="437" t="s">
        <v>438</v>
      </c>
      <c r="Q6" s="434" t="s">
        <v>48</v>
      </c>
      <c r="R6" s="443" t="s">
        <v>12</v>
      </c>
      <c r="S6" s="444"/>
      <c r="T6" s="434" t="s">
        <v>13</v>
      </c>
      <c r="U6" s="457"/>
      <c r="V6" s="460"/>
      <c r="W6" s="457"/>
      <c r="X6" s="265"/>
      <c r="Y6" s="463"/>
    </row>
    <row r="7" spans="1:52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5"/>
      <c r="P7" s="438"/>
      <c r="Q7" s="435"/>
      <c r="R7" s="434" t="s">
        <v>67</v>
      </c>
      <c r="S7" s="445" t="s">
        <v>215</v>
      </c>
      <c r="T7" s="435"/>
      <c r="U7" s="457"/>
      <c r="V7" s="460"/>
      <c r="W7" s="457"/>
      <c r="X7" s="265" t="s">
        <v>59</v>
      </c>
      <c r="Y7" s="463"/>
    </row>
    <row r="8" spans="1:52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5"/>
      <c r="P8" s="438"/>
      <c r="Q8" s="435"/>
      <c r="R8" s="435"/>
      <c r="S8" s="446"/>
      <c r="T8" s="435"/>
      <c r="U8" s="457"/>
      <c r="V8" s="460"/>
      <c r="W8" s="457"/>
      <c r="X8" s="265" t="s">
        <v>60</v>
      </c>
      <c r="Y8" s="463"/>
    </row>
    <row r="9" spans="1:52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5"/>
      <c r="P9" s="438"/>
      <c r="Q9" s="435"/>
      <c r="R9" s="435"/>
      <c r="S9" s="446"/>
      <c r="T9" s="435"/>
      <c r="U9" s="457"/>
      <c r="V9" s="460"/>
      <c r="W9" s="457"/>
      <c r="X9" s="265" t="s">
        <v>61</v>
      </c>
      <c r="Y9" s="463"/>
    </row>
    <row r="10" spans="1:52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6"/>
      <c r="P10" s="439"/>
      <c r="Q10" s="436"/>
      <c r="R10" s="436"/>
      <c r="S10" s="447"/>
      <c r="T10" s="436"/>
      <c r="U10" s="458"/>
      <c r="V10" s="461"/>
      <c r="W10" s="458"/>
      <c r="X10" s="266"/>
      <c r="Y10" s="464"/>
    </row>
    <row r="11" spans="1:52" s="1" customFormat="1" x14ac:dyDescent="0.7">
      <c r="A11" s="1">
        <v>1</v>
      </c>
      <c r="B11" s="1" t="s">
        <v>241</v>
      </c>
      <c r="C11" s="1">
        <v>3</v>
      </c>
      <c r="D11" s="14">
        <v>3</v>
      </c>
      <c r="E11" s="14">
        <v>1</v>
      </c>
      <c r="F11" s="14">
        <v>66</v>
      </c>
      <c r="G11" s="51">
        <v>1366</v>
      </c>
      <c r="H11" s="14">
        <v>400</v>
      </c>
      <c r="I11" s="77">
        <f>G11*H11</f>
        <v>546400</v>
      </c>
      <c r="J11" s="1">
        <v>1</v>
      </c>
      <c r="K11" s="1" t="s">
        <v>18</v>
      </c>
      <c r="L11" s="1" t="s">
        <v>22</v>
      </c>
      <c r="M11" s="1" t="s">
        <v>20</v>
      </c>
      <c r="N11" s="1">
        <v>36</v>
      </c>
      <c r="O11" s="1">
        <v>100</v>
      </c>
      <c r="P11" s="16">
        <v>5500</v>
      </c>
      <c r="Q11" s="17">
        <f>N11*P11</f>
        <v>198000</v>
      </c>
      <c r="R11" s="1">
        <v>33</v>
      </c>
      <c r="S11" s="17">
        <v>110880</v>
      </c>
      <c r="T11" s="17">
        <f>Q11-S11</f>
        <v>87120</v>
      </c>
      <c r="U11" s="17">
        <f>T11+I11</f>
        <v>633520</v>
      </c>
      <c r="V11" s="78">
        <v>542800</v>
      </c>
      <c r="W11" s="17">
        <f>U11-V11</f>
        <v>90720</v>
      </c>
      <c r="X11" s="76">
        <v>0.3</v>
      </c>
      <c r="Y11" s="17">
        <f>W11*X11%</f>
        <v>272.16000000000003</v>
      </c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</row>
    <row r="12" spans="1:52" s="1" customFormat="1" x14ac:dyDescent="0.7">
      <c r="A12" s="1">
        <v>2</v>
      </c>
      <c r="B12" s="1" t="s">
        <v>242</v>
      </c>
      <c r="C12" s="1">
        <v>1</v>
      </c>
      <c r="D12" s="14">
        <v>0</v>
      </c>
      <c r="E12" s="14">
        <v>2</v>
      </c>
      <c r="F12" s="14">
        <v>67</v>
      </c>
      <c r="G12" s="51">
        <v>267</v>
      </c>
      <c r="H12" s="14">
        <v>100</v>
      </c>
      <c r="I12" s="77">
        <f t="shared" ref="I12:I17" si="0">G12*H12</f>
        <v>26700</v>
      </c>
      <c r="J12" s="1">
        <v>2</v>
      </c>
      <c r="P12" s="16"/>
      <c r="Q12" s="16"/>
      <c r="T12" s="16"/>
      <c r="U12" s="17">
        <f>I12</f>
        <v>26700</v>
      </c>
      <c r="V12" s="17">
        <f>U12</f>
        <v>26700</v>
      </c>
      <c r="W12" s="16">
        <v>0</v>
      </c>
      <c r="X12" s="76">
        <v>0</v>
      </c>
      <c r="Y12" s="17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</row>
    <row r="13" spans="1:52" s="1" customFormat="1" x14ac:dyDescent="0.7">
      <c r="A13" s="1">
        <v>3</v>
      </c>
      <c r="B13" s="1" t="s">
        <v>243</v>
      </c>
      <c r="C13" s="1">
        <v>1</v>
      </c>
      <c r="D13" s="14">
        <v>10</v>
      </c>
      <c r="E13" s="14">
        <v>0</v>
      </c>
      <c r="F13" s="14">
        <v>31</v>
      </c>
      <c r="G13" s="51">
        <v>4031</v>
      </c>
      <c r="H13" s="23">
        <v>125</v>
      </c>
      <c r="I13" s="77">
        <f t="shared" si="0"/>
        <v>503875</v>
      </c>
      <c r="J13" s="1">
        <v>3</v>
      </c>
      <c r="P13" s="16"/>
      <c r="Q13" s="16"/>
      <c r="T13" s="16"/>
      <c r="U13" s="17">
        <f t="shared" ref="U13:U17" si="1">I13</f>
        <v>503875</v>
      </c>
      <c r="V13" s="17">
        <f t="shared" ref="V13:V17" si="2">U13</f>
        <v>503875</v>
      </c>
      <c r="W13" s="16">
        <v>0</v>
      </c>
      <c r="X13" s="76">
        <v>0</v>
      </c>
      <c r="Y13" s="17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</row>
    <row r="14" spans="1:52" s="1" customFormat="1" x14ac:dyDescent="0.7">
      <c r="A14" s="1">
        <v>4</v>
      </c>
      <c r="B14" s="1" t="s">
        <v>244</v>
      </c>
      <c r="C14" s="1">
        <v>1</v>
      </c>
      <c r="D14" s="14">
        <v>5</v>
      </c>
      <c r="E14" s="14">
        <v>3</v>
      </c>
      <c r="F14" s="14">
        <v>74</v>
      </c>
      <c r="G14" s="51">
        <v>2374</v>
      </c>
      <c r="H14" s="23">
        <v>125</v>
      </c>
      <c r="I14" s="77">
        <f t="shared" si="0"/>
        <v>296750</v>
      </c>
      <c r="J14" s="1">
        <v>4</v>
      </c>
      <c r="P14" s="16"/>
      <c r="Q14" s="16"/>
      <c r="T14" s="16"/>
      <c r="U14" s="17">
        <f t="shared" si="1"/>
        <v>296750</v>
      </c>
      <c r="V14" s="17">
        <f t="shared" si="2"/>
        <v>296750</v>
      </c>
      <c r="W14" s="16">
        <v>0</v>
      </c>
      <c r="X14" s="76">
        <v>0</v>
      </c>
      <c r="Y14" s="17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</row>
    <row r="15" spans="1:52" s="1" customFormat="1" x14ac:dyDescent="0.7">
      <c r="A15" s="1">
        <v>5</v>
      </c>
      <c r="B15" s="1" t="s">
        <v>245</v>
      </c>
      <c r="C15" s="1">
        <v>1</v>
      </c>
      <c r="D15" s="14">
        <v>4</v>
      </c>
      <c r="E15" s="14">
        <v>3</v>
      </c>
      <c r="F15" s="14">
        <v>80</v>
      </c>
      <c r="G15" s="51">
        <v>1980</v>
      </c>
      <c r="H15" s="23">
        <v>75</v>
      </c>
      <c r="I15" s="77">
        <f t="shared" si="0"/>
        <v>148500</v>
      </c>
      <c r="J15" s="1">
        <v>5</v>
      </c>
      <c r="P15" s="16"/>
      <c r="Q15" s="16"/>
      <c r="T15" s="16"/>
      <c r="U15" s="17">
        <f t="shared" si="1"/>
        <v>148500</v>
      </c>
      <c r="V15" s="17">
        <f t="shared" si="2"/>
        <v>148500</v>
      </c>
      <c r="W15" s="16">
        <v>0</v>
      </c>
      <c r="X15" s="76">
        <v>0</v>
      </c>
      <c r="Y15" s="17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</row>
    <row r="16" spans="1:52" s="1" customFormat="1" x14ac:dyDescent="0.7">
      <c r="A16" s="1">
        <v>6</v>
      </c>
      <c r="B16" s="1" t="s">
        <v>246</v>
      </c>
      <c r="C16" s="1">
        <v>1</v>
      </c>
      <c r="D16" s="14">
        <v>7</v>
      </c>
      <c r="E16" s="14">
        <v>2</v>
      </c>
      <c r="F16" s="14">
        <v>99</v>
      </c>
      <c r="G16" s="51">
        <v>3099</v>
      </c>
      <c r="H16" s="23">
        <v>125</v>
      </c>
      <c r="I16" s="77">
        <f t="shared" si="0"/>
        <v>387375</v>
      </c>
      <c r="J16" s="1">
        <v>6</v>
      </c>
      <c r="P16" s="16"/>
      <c r="Q16" s="16"/>
      <c r="T16" s="16"/>
      <c r="U16" s="17">
        <f t="shared" si="1"/>
        <v>387375</v>
      </c>
      <c r="V16" s="17">
        <f t="shared" si="2"/>
        <v>387375</v>
      </c>
      <c r="W16" s="16">
        <v>0</v>
      </c>
      <c r="X16" s="76">
        <v>0</v>
      </c>
      <c r="Y16" s="17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</row>
    <row r="17" spans="1:52" s="1" customFormat="1" x14ac:dyDescent="0.7">
      <c r="A17" s="1">
        <v>7</v>
      </c>
      <c r="B17" s="1" t="s">
        <v>247</v>
      </c>
      <c r="C17" s="1">
        <v>1</v>
      </c>
      <c r="D17" s="14">
        <v>2</v>
      </c>
      <c r="E17" s="14">
        <v>1</v>
      </c>
      <c r="F17" s="14">
        <v>10</v>
      </c>
      <c r="G17" s="51">
        <v>910</v>
      </c>
      <c r="H17" s="23">
        <v>125</v>
      </c>
      <c r="I17" s="77">
        <f t="shared" si="0"/>
        <v>113750</v>
      </c>
      <c r="J17" s="1">
        <v>7</v>
      </c>
      <c r="P17" s="16"/>
      <c r="Q17" s="16"/>
      <c r="T17" s="16"/>
      <c r="U17" s="17">
        <f t="shared" si="1"/>
        <v>113750</v>
      </c>
      <c r="V17" s="17">
        <f t="shared" si="2"/>
        <v>113750</v>
      </c>
      <c r="W17" s="16">
        <v>0</v>
      </c>
      <c r="X17" s="76">
        <v>0</v>
      </c>
      <c r="Y17" s="17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</row>
    <row r="18" spans="1:52" x14ac:dyDescent="0.7">
      <c r="D18" s="29"/>
      <c r="E18" s="29"/>
      <c r="F18" s="29"/>
      <c r="G18" s="29"/>
      <c r="W18" s="68">
        <f>SUM(W11:W17)</f>
        <v>90720</v>
      </c>
      <c r="X18" s="92"/>
      <c r="Y18" s="68">
        <f>SUM(Y11:Y17)</f>
        <v>272.16000000000003</v>
      </c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</row>
    <row r="20" spans="1:52" x14ac:dyDescent="0.7">
      <c r="A20" s="142"/>
    </row>
    <row r="21" spans="1:52" x14ac:dyDescent="0.7">
      <c r="B21" s="3" t="s">
        <v>209</v>
      </c>
      <c r="E21" s="3" t="s">
        <v>210</v>
      </c>
      <c r="N21" s="3" t="s">
        <v>419</v>
      </c>
    </row>
    <row r="22" spans="1:52" x14ac:dyDescent="0.7">
      <c r="E22" s="3" t="s">
        <v>211</v>
      </c>
    </row>
    <row r="23" spans="1:52" x14ac:dyDescent="0.7">
      <c r="E23" s="3" t="s">
        <v>212</v>
      </c>
    </row>
    <row r="24" spans="1:52" x14ac:dyDescent="0.7">
      <c r="E24" s="3" t="s">
        <v>213</v>
      </c>
    </row>
    <row r="25" spans="1:52" x14ac:dyDescent="0.7">
      <c r="E25" s="3" t="s">
        <v>214</v>
      </c>
    </row>
  </sheetData>
  <mergeCells count="30">
    <mergeCell ref="H6:H10"/>
    <mergeCell ref="I6:I10"/>
    <mergeCell ref="K6:K10"/>
    <mergeCell ref="N6:N10"/>
    <mergeCell ref="P6:P10"/>
    <mergeCell ref="J6:J10"/>
    <mergeCell ref="L6:L10"/>
    <mergeCell ref="M6:M10"/>
    <mergeCell ref="O6:O10"/>
    <mergeCell ref="Q6:Q10"/>
    <mergeCell ref="R6:S6"/>
    <mergeCell ref="T6:T10"/>
    <mergeCell ref="R7:R10"/>
    <mergeCell ref="S7:S10"/>
    <mergeCell ref="D8:D10"/>
    <mergeCell ref="E8:E10"/>
    <mergeCell ref="F8:F10"/>
    <mergeCell ref="A2:Y2"/>
    <mergeCell ref="A3:Y3"/>
    <mergeCell ref="A5:I5"/>
    <mergeCell ref="J5:T5"/>
    <mergeCell ref="U5:U10"/>
    <mergeCell ref="V5:V10"/>
    <mergeCell ref="W5:W10"/>
    <mergeCell ref="Y5:Y10"/>
    <mergeCell ref="A6:A10"/>
    <mergeCell ref="B6:B10"/>
    <mergeCell ref="C6:C10"/>
    <mergeCell ref="D6:F7"/>
    <mergeCell ref="G6:G10"/>
  </mergeCells>
  <pageMargins left="3.937007874015748E-2" right="3.937007874015748E-2" top="0.74803149606299213" bottom="0.74803149606299213" header="0.31496062992125984" footer="0.31496062992125984"/>
  <pageSetup paperSize="9" scale="7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BA22"/>
  <sheetViews>
    <sheetView topLeftCell="M1" zoomScale="90" zoomScaleNormal="90" workbookViewId="0">
      <selection activeCell="AA11" sqref="AA11:BA14"/>
    </sheetView>
  </sheetViews>
  <sheetFormatPr defaultColWidth="9" defaultRowHeight="21" x14ac:dyDescent="0.7"/>
  <cols>
    <col min="1" max="1" width="3" style="3" customWidth="1"/>
    <col min="2" max="2" width="9.83203125" style="3" customWidth="1"/>
    <col min="3" max="3" width="7.08203125" style="3" customWidth="1"/>
    <col min="4" max="4" width="4.83203125" style="3" customWidth="1"/>
    <col min="5" max="5" width="4.58203125" style="3" customWidth="1"/>
    <col min="6" max="6" width="4.5" style="3" customWidth="1"/>
    <col min="7" max="7" width="5.58203125" style="3" customWidth="1"/>
    <col min="8" max="8" width="7.08203125" style="3" customWidth="1"/>
    <col min="9" max="9" width="8.5" style="3" customWidth="1"/>
    <col min="10" max="10" width="3.5" style="3" customWidth="1"/>
    <col min="11" max="11" width="7.33203125" style="3" customWidth="1"/>
    <col min="12" max="12" width="8.5" style="3" customWidth="1"/>
    <col min="13" max="13" width="7.5" style="3" customWidth="1"/>
    <col min="14" max="14" width="7.33203125" style="3" customWidth="1"/>
    <col min="15" max="15" width="7.6640625" style="3" hidden="1" customWidth="1"/>
    <col min="16" max="16" width="6.5" style="3" customWidth="1"/>
    <col min="17" max="17" width="8.5" style="3" customWidth="1"/>
    <col min="18" max="18" width="6" style="3" customWidth="1"/>
    <col min="19" max="19" width="6.6640625" style="3" customWidth="1"/>
    <col min="20" max="20" width="8.58203125" style="3" customWidth="1"/>
    <col min="21" max="21" width="9.5" style="3" customWidth="1"/>
    <col min="22" max="23" width="9" style="3" customWidth="1"/>
    <col min="24" max="24" width="6.1640625" style="3" customWidth="1"/>
    <col min="25" max="25" width="8.33203125" style="3" customWidth="1"/>
    <col min="26" max="16384" width="9" style="3"/>
  </cols>
  <sheetData>
    <row r="1" spans="1:53" s="406" customFormat="1" ht="24" x14ac:dyDescent="0.8">
      <c r="W1" s="409" t="s">
        <v>57</v>
      </c>
    </row>
    <row r="2" spans="1:53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  <c r="Y2" s="448"/>
    </row>
    <row r="3" spans="1:53" s="406" customFormat="1" ht="24" x14ac:dyDescent="0.8">
      <c r="A3" s="449" t="s">
        <v>248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</row>
    <row r="4" spans="1:53" x14ac:dyDescent="0.7">
      <c r="A4" s="333"/>
      <c r="B4" s="333"/>
      <c r="C4" s="333"/>
      <c r="D4" s="333"/>
      <c r="E4" s="333"/>
      <c r="F4" s="83"/>
      <c r="G4" s="333"/>
      <c r="H4" s="333"/>
      <c r="I4" s="333"/>
      <c r="J4" s="333"/>
      <c r="K4" s="333"/>
      <c r="L4" s="333"/>
      <c r="M4" s="333"/>
      <c r="N4" s="333"/>
      <c r="O4" s="333"/>
      <c r="P4" s="333"/>
      <c r="Q4" s="333"/>
      <c r="R4" s="333"/>
      <c r="S4" s="333"/>
      <c r="T4" s="333"/>
      <c r="U4" s="333"/>
      <c r="V4" s="333"/>
      <c r="W4" s="333"/>
      <c r="X4" s="333"/>
      <c r="Y4" s="333"/>
    </row>
    <row r="5" spans="1:53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4"/>
      <c r="T5" s="455"/>
      <c r="U5" s="456" t="s">
        <v>2</v>
      </c>
      <c r="V5" s="459" t="s">
        <v>3</v>
      </c>
      <c r="W5" s="456" t="s">
        <v>4</v>
      </c>
      <c r="X5" s="334"/>
      <c r="Y5" s="462" t="s">
        <v>62</v>
      </c>
    </row>
    <row r="6" spans="1:53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4" t="s">
        <v>431</v>
      </c>
      <c r="P6" s="437" t="s">
        <v>438</v>
      </c>
      <c r="Q6" s="434" t="s">
        <v>48</v>
      </c>
      <c r="R6" s="443" t="s">
        <v>12</v>
      </c>
      <c r="S6" s="444"/>
      <c r="T6" s="434" t="s">
        <v>13</v>
      </c>
      <c r="U6" s="457"/>
      <c r="V6" s="460"/>
      <c r="W6" s="457"/>
      <c r="X6" s="335"/>
      <c r="Y6" s="463"/>
    </row>
    <row r="7" spans="1:53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5"/>
      <c r="P7" s="438"/>
      <c r="Q7" s="435"/>
      <c r="R7" s="434" t="s">
        <v>67</v>
      </c>
      <c r="S7" s="445" t="s">
        <v>215</v>
      </c>
      <c r="T7" s="435"/>
      <c r="U7" s="457"/>
      <c r="V7" s="460"/>
      <c r="W7" s="457"/>
      <c r="X7" s="335" t="s">
        <v>59</v>
      </c>
      <c r="Y7" s="463"/>
    </row>
    <row r="8" spans="1:53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5"/>
      <c r="P8" s="438"/>
      <c r="Q8" s="435"/>
      <c r="R8" s="435"/>
      <c r="S8" s="446"/>
      <c r="T8" s="435"/>
      <c r="U8" s="457"/>
      <c r="V8" s="460"/>
      <c r="W8" s="457"/>
      <c r="X8" s="335" t="s">
        <v>60</v>
      </c>
      <c r="Y8" s="463"/>
    </row>
    <row r="9" spans="1:53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5"/>
      <c r="P9" s="438"/>
      <c r="Q9" s="435"/>
      <c r="R9" s="435"/>
      <c r="S9" s="446"/>
      <c r="T9" s="435"/>
      <c r="U9" s="457"/>
      <c r="V9" s="460"/>
      <c r="W9" s="457"/>
      <c r="X9" s="335" t="s">
        <v>61</v>
      </c>
      <c r="Y9" s="463"/>
    </row>
    <row r="10" spans="1:53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6"/>
      <c r="P10" s="439"/>
      <c r="Q10" s="436"/>
      <c r="R10" s="436"/>
      <c r="S10" s="447"/>
      <c r="T10" s="436"/>
      <c r="U10" s="458"/>
      <c r="V10" s="461"/>
      <c r="W10" s="458"/>
      <c r="X10" s="336"/>
      <c r="Y10" s="464"/>
    </row>
    <row r="11" spans="1:53" s="1" customFormat="1" x14ac:dyDescent="0.7">
      <c r="A11" s="1">
        <v>1</v>
      </c>
      <c r="B11" s="1" t="s">
        <v>388</v>
      </c>
      <c r="C11" s="1">
        <v>3</v>
      </c>
      <c r="D11" s="14">
        <v>4</v>
      </c>
      <c r="E11" s="14">
        <v>1</v>
      </c>
      <c r="F11" s="14">
        <v>84</v>
      </c>
      <c r="G11" s="51">
        <v>1784</v>
      </c>
      <c r="H11" s="23">
        <v>125</v>
      </c>
      <c r="I11" s="77">
        <f>G11*H11</f>
        <v>223000</v>
      </c>
      <c r="J11" s="1">
        <v>1</v>
      </c>
      <c r="K11" s="59" t="s">
        <v>18</v>
      </c>
      <c r="L11" s="59" t="s">
        <v>22</v>
      </c>
      <c r="M11" s="59" t="s">
        <v>20</v>
      </c>
      <c r="N11" s="1">
        <v>12</v>
      </c>
      <c r="O11" s="1">
        <v>100</v>
      </c>
      <c r="P11" s="16">
        <v>5500</v>
      </c>
      <c r="Q11" s="17">
        <f>P11*N11</f>
        <v>66000</v>
      </c>
      <c r="R11" s="59">
        <v>10</v>
      </c>
      <c r="S11" s="84">
        <v>6600</v>
      </c>
      <c r="T11" s="16">
        <f>Q11-S11</f>
        <v>59400</v>
      </c>
      <c r="U11" s="17">
        <f>T11+I11</f>
        <v>282400</v>
      </c>
      <c r="V11" s="82">
        <v>222625</v>
      </c>
      <c r="W11" s="17">
        <f>U11-V11</f>
        <v>59775</v>
      </c>
      <c r="X11" s="76">
        <v>0.3</v>
      </c>
      <c r="Y11" s="17">
        <f>W11*X11%</f>
        <v>179.32500000000002</v>
      </c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</row>
    <row r="12" spans="1:53" s="1" customFormat="1" x14ac:dyDescent="0.7">
      <c r="A12" s="1">
        <v>2</v>
      </c>
      <c r="B12" s="1" t="s">
        <v>389</v>
      </c>
      <c r="C12" s="1">
        <v>1</v>
      </c>
      <c r="D12" s="14">
        <v>4</v>
      </c>
      <c r="E12" s="14">
        <v>1</v>
      </c>
      <c r="F12" s="14">
        <v>60</v>
      </c>
      <c r="G12" s="51">
        <v>1760</v>
      </c>
      <c r="H12" s="23">
        <v>100</v>
      </c>
      <c r="I12" s="77">
        <f t="shared" ref="I12" si="0">G12*H12</f>
        <v>176000</v>
      </c>
      <c r="J12" s="1">
        <v>2</v>
      </c>
      <c r="P12" s="16"/>
      <c r="Q12" s="16"/>
      <c r="T12" s="16">
        <v>0</v>
      </c>
      <c r="U12" s="17">
        <f>I12</f>
        <v>176000</v>
      </c>
      <c r="V12" s="17">
        <v>176000</v>
      </c>
      <c r="W12" s="17">
        <v>0</v>
      </c>
      <c r="X12" s="76">
        <v>0</v>
      </c>
      <c r="Y12" s="17">
        <v>0</v>
      </c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</row>
    <row r="13" spans="1:53" x14ac:dyDescent="0.7">
      <c r="I13" s="4"/>
      <c r="U13" s="4"/>
      <c r="W13" s="68">
        <f>SUM(W11:W12)</f>
        <v>59775</v>
      </c>
      <c r="X13" s="92"/>
      <c r="Y13" s="68">
        <f>SUM(Y11:Y12)</f>
        <v>179.32500000000002</v>
      </c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</row>
    <row r="14" spans="1:53" x14ac:dyDescent="0.7"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</row>
    <row r="15" spans="1:53" x14ac:dyDescent="0.7">
      <c r="A15" s="142"/>
    </row>
    <row r="18" spans="2:14" x14ac:dyDescent="0.7">
      <c r="B18" s="3" t="s">
        <v>209</v>
      </c>
      <c r="E18" s="3" t="s">
        <v>210</v>
      </c>
      <c r="N18" s="3" t="s">
        <v>420</v>
      </c>
    </row>
    <row r="19" spans="2:14" x14ac:dyDescent="0.7">
      <c r="E19" s="3" t="s">
        <v>211</v>
      </c>
    </row>
    <row r="20" spans="2:14" x14ac:dyDescent="0.7">
      <c r="E20" s="3" t="s">
        <v>212</v>
      </c>
    </row>
    <row r="21" spans="2:14" x14ac:dyDescent="0.7">
      <c r="E21" s="3" t="s">
        <v>213</v>
      </c>
    </row>
    <row r="22" spans="2:14" x14ac:dyDescent="0.7">
      <c r="E22" s="3" t="s">
        <v>214</v>
      </c>
    </row>
  </sheetData>
  <mergeCells count="30">
    <mergeCell ref="H6:H10"/>
    <mergeCell ref="I6:I10"/>
    <mergeCell ref="K6:K10"/>
    <mergeCell ref="N6:N10"/>
    <mergeCell ref="P6:P10"/>
    <mergeCell ref="J6:J10"/>
    <mergeCell ref="L6:L10"/>
    <mergeCell ref="M6:M10"/>
    <mergeCell ref="O6:O10"/>
    <mergeCell ref="Q6:Q10"/>
    <mergeCell ref="R6:S6"/>
    <mergeCell ref="T6:T10"/>
    <mergeCell ref="R7:R10"/>
    <mergeCell ref="S7:S10"/>
    <mergeCell ref="D8:D10"/>
    <mergeCell ref="E8:E10"/>
    <mergeCell ref="F8:F10"/>
    <mergeCell ref="A2:Y2"/>
    <mergeCell ref="A3:Y3"/>
    <mergeCell ref="A5:I5"/>
    <mergeCell ref="J5:T5"/>
    <mergeCell ref="U5:U10"/>
    <mergeCell ref="V5:V10"/>
    <mergeCell ref="W5:W10"/>
    <mergeCell ref="Y5:Y10"/>
    <mergeCell ref="A6:A10"/>
    <mergeCell ref="B6:B10"/>
    <mergeCell ref="C6:C10"/>
    <mergeCell ref="D6:F7"/>
    <mergeCell ref="G6:G10"/>
  </mergeCells>
  <pageMargins left="3.937007874015748E-2" right="3.937007874015748E-2" top="0.74803149606299213" bottom="0.74803149606299213" header="0.31496062992125984" footer="0.31496062992125984"/>
  <pageSetup paperSize="9" scale="81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F23"/>
  <sheetViews>
    <sheetView zoomScale="90" zoomScaleNormal="90" workbookViewId="0">
      <selection activeCell="U1" sqref="U1"/>
    </sheetView>
  </sheetViews>
  <sheetFormatPr defaultColWidth="9" defaultRowHeight="21" x14ac:dyDescent="0.7"/>
  <cols>
    <col min="1" max="1" width="3" style="3" customWidth="1"/>
    <col min="2" max="2" width="10.08203125" style="3" customWidth="1"/>
    <col min="3" max="3" width="6.58203125" style="3" customWidth="1"/>
    <col min="4" max="4" width="3.6640625" style="3" customWidth="1"/>
    <col min="5" max="5" width="4" style="3" customWidth="1"/>
    <col min="6" max="6" width="3.6640625" style="3" customWidth="1"/>
    <col min="7" max="7" width="6.1640625" style="3" customWidth="1"/>
    <col min="8" max="8" width="6.58203125" style="3" customWidth="1"/>
    <col min="9" max="9" width="9.08203125" style="3" customWidth="1"/>
    <col min="10" max="10" width="3.83203125" style="3" customWidth="1"/>
    <col min="11" max="11" width="8.08203125" style="3" customWidth="1"/>
    <col min="12" max="12" width="9.58203125" style="3" customWidth="1"/>
    <col min="13" max="13" width="11" style="3" customWidth="1"/>
    <col min="14" max="14" width="6" style="3" customWidth="1"/>
    <col min="15" max="15" width="6.83203125" style="3" customWidth="1"/>
    <col min="16" max="16" width="8.5" style="3" customWidth="1"/>
    <col min="17" max="17" width="4.1640625" style="3" customWidth="1"/>
    <col min="18" max="18" width="9.58203125" style="3" customWidth="1"/>
    <col min="19" max="19" width="8.08203125" style="3" customWidth="1"/>
    <col min="20" max="20" width="9.08203125" style="3" customWidth="1"/>
    <col min="21" max="21" width="9.9140625" style="3" customWidth="1"/>
    <col min="22" max="22" width="9.1640625" style="3" customWidth="1"/>
    <col min="23" max="23" width="6.33203125" style="3" customWidth="1"/>
    <col min="24" max="24" width="6.58203125" style="3" customWidth="1"/>
    <col min="25" max="16384" width="9" style="3"/>
  </cols>
  <sheetData>
    <row r="1" spans="1:58" s="406" customFormat="1" ht="24" x14ac:dyDescent="0.8">
      <c r="V1" s="409" t="s">
        <v>57</v>
      </c>
    </row>
    <row r="2" spans="1:58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58" s="406" customFormat="1" ht="24" x14ac:dyDescent="0.8">
      <c r="A3" s="449" t="s">
        <v>249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58" x14ac:dyDescent="0.7">
      <c r="A4" s="333"/>
      <c r="B4" s="333"/>
      <c r="C4" s="333"/>
      <c r="D4" s="333"/>
      <c r="E4" s="333"/>
      <c r="F4" s="83"/>
      <c r="G4" s="333"/>
      <c r="H4" s="333"/>
      <c r="I4" s="333"/>
      <c r="J4" s="333"/>
      <c r="K4" s="333"/>
      <c r="L4" s="333"/>
      <c r="M4" s="333"/>
      <c r="N4" s="333"/>
      <c r="O4" s="333"/>
      <c r="P4" s="333"/>
      <c r="Q4" s="333"/>
      <c r="R4" s="333"/>
      <c r="S4" s="333"/>
      <c r="T4" s="333"/>
      <c r="U4" s="333"/>
      <c r="V4" s="333"/>
      <c r="W4" s="333"/>
      <c r="X4" s="333"/>
    </row>
    <row r="5" spans="1:58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334"/>
      <c r="X5" s="462" t="s">
        <v>62</v>
      </c>
    </row>
    <row r="6" spans="1:58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335"/>
      <c r="X6" s="463"/>
    </row>
    <row r="7" spans="1:58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335" t="s">
        <v>59</v>
      </c>
      <c r="X7" s="463"/>
    </row>
    <row r="8" spans="1:58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335" t="s">
        <v>60</v>
      </c>
      <c r="X8" s="463"/>
    </row>
    <row r="9" spans="1:58" ht="43.5" customHeight="1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335" t="s">
        <v>61</v>
      </c>
      <c r="X9" s="463"/>
    </row>
    <row r="10" spans="1:58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336"/>
      <c r="X10" s="464"/>
    </row>
    <row r="11" spans="1:58" s="1" customFormat="1" x14ac:dyDescent="0.7">
      <c r="A11" s="1">
        <v>1</v>
      </c>
      <c r="B11" s="1" t="s">
        <v>390</v>
      </c>
      <c r="C11" s="1">
        <v>3</v>
      </c>
      <c r="D11" s="14">
        <v>2</v>
      </c>
      <c r="E11" s="14">
        <v>0</v>
      </c>
      <c r="F11" s="14">
        <v>39</v>
      </c>
      <c r="G11" s="51">
        <v>839</v>
      </c>
      <c r="H11" s="23">
        <v>275</v>
      </c>
      <c r="I11" s="77">
        <f>G11*H11</f>
        <v>230725</v>
      </c>
      <c r="J11" s="1">
        <v>1</v>
      </c>
      <c r="K11" s="59" t="s">
        <v>18</v>
      </c>
      <c r="L11" s="59" t="s">
        <v>26</v>
      </c>
      <c r="M11" s="59" t="s">
        <v>250</v>
      </c>
      <c r="N11" s="1">
        <v>38.200000000000003</v>
      </c>
      <c r="O11" s="16">
        <v>5500</v>
      </c>
      <c r="P11" s="17">
        <f>O11*N11</f>
        <v>210100.00000000003</v>
      </c>
      <c r="Q11" s="59">
        <v>22</v>
      </c>
      <c r="R11" s="337">
        <v>178585</v>
      </c>
      <c r="S11" s="17">
        <f>P11-R11</f>
        <v>31515.000000000029</v>
      </c>
      <c r="T11" s="17">
        <f>S11+I11</f>
        <v>262240</v>
      </c>
      <c r="U11" s="82">
        <v>228098.75</v>
      </c>
      <c r="V11" s="17">
        <f>T11-U11</f>
        <v>34141.25</v>
      </c>
      <c r="W11" s="76">
        <v>0.3</v>
      </c>
      <c r="X11" s="17">
        <f>V11*W11%</f>
        <v>102.42375</v>
      </c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</row>
    <row r="12" spans="1:58" s="1" customFormat="1" x14ac:dyDescent="0.7">
      <c r="A12" s="1">
        <v>2</v>
      </c>
      <c r="B12" s="1" t="s">
        <v>391</v>
      </c>
      <c r="C12" s="1">
        <v>1</v>
      </c>
      <c r="D12" s="14">
        <v>13</v>
      </c>
      <c r="E12" s="14">
        <v>2</v>
      </c>
      <c r="F12" s="14">
        <v>2</v>
      </c>
      <c r="G12" s="51">
        <v>5402</v>
      </c>
      <c r="H12" s="23">
        <v>125</v>
      </c>
      <c r="I12" s="77">
        <f t="shared" ref="I12:I13" si="0">G12*H12</f>
        <v>675250</v>
      </c>
      <c r="O12" s="16"/>
      <c r="P12" s="16"/>
      <c r="S12" s="16"/>
      <c r="T12" s="17">
        <v>675250</v>
      </c>
      <c r="U12" s="17">
        <f>T12</f>
        <v>675250</v>
      </c>
      <c r="V12" s="16">
        <v>0</v>
      </c>
      <c r="W12" s="76">
        <v>0</v>
      </c>
      <c r="X12" s="17">
        <v>0</v>
      </c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</row>
    <row r="13" spans="1:58" s="1" customFormat="1" x14ac:dyDescent="0.7">
      <c r="A13" s="1">
        <v>3</v>
      </c>
      <c r="B13" s="1" t="s">
        <v>392</v>
      </c>
      <c r="C13" s="1">
        <v>1</v>
      </c>
      <c r="D13" s="14">
        <v>9</v>
      </c>
      <c r="E13" s="14">
        <v>1</v>
      </c>
      <c r="F13" s="14">
        <v>12</v>
      </c>
      <c r="G13" s="51">
        <v>3712</v>
      </c>
      <c r="H13" s="23">
        <v>125</v>
      </c>
      <c r="I13" s="77">
        <f t="shared" si="0"/>
        <v>464000</v>
      </c>
      <c r="K13" s="59"/>
      <c r="L13" s="59"/>
      <c r="M13" s="59"/>
      <c r="N13" s="59"/>
      <c r="O13" s="74"/>
      <c r="P13" s="16"/>
      <c r="S13" s="16"/>
      <c r="T13" s="17">
        <v>464000</v>
      </c>
      <c r="U13" s="17">
        <f>T13</f>
        <v>464000</v>
      </c>
      <c r="V13" s="16">
        <v>0</v>
      </c>
      <c r="W13" s="76">
        <v>0</v>
      </c>
      <c r="X13" s="17">
        <v>0</v>
      </c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</row>
    <row r="14" spans="1:58" x14ac:dyDescent="0.7">
      <c r="I14" s="4"/>
      <c r="T14" s="4"/>
      <c r="V14" s="68">
        <f>SUM(V11:V13)</f>
        <v>34141.25</v>
      </c>
      <c r="W14" s="92"/>
      <c r="X14" s="68">
        <f>SUM(X11:X13)</f>
        <v>102.42375</v>
      </c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</row>
    <row r="16" spans="1:58" x14ac:dyDescent="0.7">
      <c r="A16" s="142"/>
    </row>
    <row r="19" spans="2:14" x14ac:dyDescent="0.7">
      <c r="B19" s="3" t="s">
        <v>209</v>
      </c>
      <c r="E19" s="3" t="s">
        <v>210</v>
      </c>
      <c r="N19" s="3" t="s">
        <v>421</v>
      </c>
    </row>
    <row r="20" spans="2:14" x14ac:dyDescent="0.7">
      <c r="E20" s="3" t="s">
        <v>211</v>
      </c>
    </row>
    <row r="21" spans="2:14" x14ac:dyDescent="0.7">
      <c r="E21" s="3" t="s">
        <v>212</v>
      </c>
    </row>
    <row r="22" spans="2:14" x14ac:dyDescent="0.7">
      <c r="E22" s="3" t="s">
        <v>213</v>
      </c>
    </row>
    <row r="23" spans="2:14" x14ac:dyDescent="0.7">
      <c r="E23" s="3" t="s">
        <v>214</v>
      </c>
    </row>
  </sheetData>
  <mergeCells count="29">
    <mergeCell ref="H6:H10"/>
    <mergeCell ref="I6:I10"/>
    <mergeCell ref="K6:K10"/>
    <mergeCell ref="N6:N10"/>
    <mergeCell ref="O6:O10"/>
    <mergeCell ref="J6:J10"/>
    <mergeCell ref="L6:L10"/>
    <mergeCell ref="M6:M10"/>
    <mergeCell ref="P6:P10"/>
    <mergeCell ref="Q6:R6"/>
    <mergeCell ref="S6:S10"/>
    <mergeCell ref="Q7:Q10"/>
    <mergeCell ref="R7:R10"/>
    <mergeCell ref="D8:D10"/>
    <mergeCell ref="E8:E10"/>
    <mergeCell ref="F8:F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</mergeCells>
  <pageMargins left="3.937007874015748E-2" right="3.937007874015748E-2" top="0.74803149606299213" bottom="0.74803149606299213" header="0.31496062992125984" footer="0.31496062992125984"/>
  <pageSetup paperSize="9" scale="8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Z21"/>
  <sheetViews>
    <sheetView zoomScale="90" zoomScaleNormal="90" workbookViewId="0">
      <selection activeCell="A18" sqref="A18"/>
    </sheetView>
  </sheetViews>
  <sheetFormatPr defaultColWidth="9" defaultRowHeight="21" x14ac:dyDescent="0.7"/>
  <cols>
    <col min="1" max="1" width="3" style="3" customWidth="1"/>
    <col min="2" max="2" width="8" style="3" customWidth="1"/>
    <col min="3" max="3" width="7.1640625" style="3" customWidth="1"/>
    <col min="4" max="4" width="4.6640625" style="3" customWidth="1"/>
    <col min="5" max="6" width="4.58203125" style="3" customWidth="1"/>
    <col min="7" max="7" width="6.08203125" style="3" customWidth="1"/>
    <col min="8" max="8" width="7.5" style="3" customWidth="1"/>
    <col min="9" max="9" width="8.5" style="3" customWidth="1"/>
    <col min="10" max="10" width="3.83203125" style="3" customWidth="1"/>
    <col min="11" max="11" width="8" style="3" customWidth="1"/>
    <col min="12" max="12" width="8.6640625" style="3" customWidth="1"/>
    <col min="13" max="13" width="7.83203125" style="3" customWidth="1"/>
    <col min="14" max="14" width="7.6640625" style="3" customWidth="1"/>
    <col min="15" max="15" width="7.6640625" style="3" hidden="1" customWidth="1"/>
    <col min="16" max="16" width="7.08203125" style="3" customWidth="1"/>
    <col min="17" max="17" width="8.83203125" style="3" customWidth="1"/>
    <col min="18" max="18" width="6" style="3" customWidth="1"/>
    <col min="19" max="19" width="8.5" style="3" customWidth="1"/>
    <col min="20" max="20" width="8.33203125" style="3" customWidth="1"/>
    <col min="21" max="21" width="8.5" style="3" customWidth="1"/>
    <col min="22" max="22" width="7.83203125" style="3" customWidth="1"/>
    <col min="23" max="23" width="9.33203125" style="3" customWidth="1"/>
    <col min="24" max="24" width="7.08203125" style="3" customWidth="1"/>
    <col min="25" max="25" width="6.83203125" style="3" customWidth="1"/>
    <col min="26" max="16384" width="9" style="3"/>
  </cols>
  <sheetData>
    <row r="1" spans="1:52" s="406" customFormat="1" ht="24" x14ac:dyDescent="0.8">
      <c r="W1" s="409" t="s">
        <v>57</v>
      </c>
    </row>
    <row r="2" spans="1:52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  <c r="Y2" s="448"/>
    </row>
    <row r="3" spans="1:52" s="406" customFormat="1" ht="24" x14ac:dyDescent="0.8">
      <c r="A3" s="449" t="s">
        <v>251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</row>
    <row r="4" spans="1:52" x14ac:dyDescent="0.7">
      <c r="A4" s="333"/>
      <c r="B4" s="333"/>
      <c r="C4" s="333"/>
      <c r="D4" s="333"/>
      <c r="E4" s="333"/>
      <c r="F4" s="83"/>
      <c r="G4" s="333"/>
      <c r="H4" s="333"/>
      <c r="I4" s="333"/>
      <c r="J4" s="333"/>
      <c r="K4" s="333"/>
      <c r="L4" s="333"/>
      <c r="M4" s="333"/>
      <c r="N4" s="333"/>
      <c r="O4" s="333"/>
      <c r="P4" s="333"/>
      <c r="Q4" s="333"/>
      <c r="R4" s="333"/>
      <c r="S4" s="333"/>
      <c r="T4" s="333"/>
      <c r="U4" s="333"/>
      <c r="V4" s="333"/>
      <c r="W4" s="333"/>
      <c r="X4" s="333"/>
      <c r="Y4" s="333"/>
    </row>
    <row r="5" spans="1:52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4"/>
      <c r="T5" s="455"/>
      <c r="U5" s="456" t="s">
        <v>2</v>
      </c>
      <c r="V5" s="459" t="s">
        <v>3</v>
      </c>
      <c r="W5" s="456" t="s">
        <v>4</v>
      </c>
      <c r="X5" s="334"/>
      <c r="Y5" s="462" t="s">
        <v>62</v>
      </c>
    </row>
    <row r="6" spans="1:52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4" t="s">
        <v>431</v>
      </c>
      <c r="P6" s="437" t="s">
        <v>438</v>
      </c>
      <c r="Q6" s="434" t="s">
        <v>48</v>
      </c>
      <c r="R6" s="443" t="s">
        <v>12</v>
      </c>
      <c r="S6" s="444"/>
      <c r="T6" s="434" t="s">
        <v>13</v>
      </c>
      <c r="U6" s="457"/>
      <c r="V6" s="460"/>
      <c r="W6" s="457"/>
      <c r="X6" s="335"/>
      <c r="Y6" s="463"/>
    </row>
    <row r="7" spans="1:52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5"/>
      <c r="P7" s="438"/>
      <c r="Q7" s="435"/>
      <c r="R7" s="434" t="s">
        <v>67</v>
      </c>
      <c r="S7" s="445" t="s">
        <v>215</v>
      </c>
      <c r="T7" s="435"/>
      <c r="U7" s="457"/>
      <c r="V7" s="460"/>
      <c r="W7" s="457"/>
      <c r="X7" s="335" t="s">
        <v>59</v>
      </c>
      <c r="Y7" s="463"/>
    </row>
    <row r="8" spans="1:52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5"/>
      <c r="P8" s="438"/>
      <c r="Q8" s="435"/>
      <c r="R8" s="435"/>
      <c r="S8" s="446"/>
      <c r="T8" s="435"/>
      <c r="U8" s="457"/>
      <c r="V8" s="460"/>
      <c r="W8" s="457"/>
      <c r="X8" s="335" t="s">
        <v>60</v>
      </c>
      <c r="Y8" s="463"/>
    </row>
    <row r="9" spans="1:5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5"/>
      <c r="P9" s="438"/>
      <c r="Q9" s="435"/>
      <c r="R9" s="435"/>
      <c r="S9" s="446"/>
      <c r="T9" s="435"/>
      <c r="U9" s="457"/>
      <c r="V9" s="460"/>
      <c r="W9" s="457"/>
      <c r="X9" s="335" t="s">
        <v>61</v>
      </c>
      <c r="Y9" s="463"/>
    </row>
    <row r="10" spans="1:52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6"/>
      <c r="P10" s="439"/>
      <c r="Q10" s="436"/>
      <c r="R10" s="436"/>
      <c r="S10" s="447"/>
      <c r="T10" s="436"/>
      <c r="U10" s="458"/>
      <c r="V10" s="461"/>
      <c r="W10" s="458"/>
      <c r="X10" s="336"/>
      <c r="Y10" s="464"/>
    </row>
    <row r="11" spans="1:52" s="1" customFormat="1" x14ac:dyDescent="0.7">
      <c r="A11" s="1">
        <v>1</v>
      </c>
      <c r="B11" s="1" t="s">
        <v>252</v>
      </c>
      <c r="C11" s="1">
        <v>3</v>
      </c>
      <c r="D11" s="14">
        <v>0</v>
      </c>
      <c r="E11" s="14">
        <v>1</v>
      </c>
      <c r="F11" s="14">
        <v>13</v>
      </c>
      <c r="G11" s="51">
        <v>113</v>
      </c>
      <c r="H11" s="23">
        <v>575</v>
      </c>
      <c r="I11" s="101">
        <f>G11*H11</f>
        <v>64975</v>
      </c>
      <c r="J11" s="1">
        <v>1</v>
      </c>
      <c r="K11" s="59" t="s">
        <v>18</v>
      </c>
      <c r="L11" s="59" t="s">
        <v>22</v>
      </c>
      <c r="M11" s="59" t="s">
        <v>31</v>
      </c>
      <c r="N11" s="1">
        <v>40</v>
      </c>
      <c r="O11" s="1">
        <v>100</v>
      </c>
      <c r="P11" s="16">
        <v>5500</v>
      </c>
      <c r="Q11" s="17">
        <f>P11*N11</f>
        <v>220000</v>
      </c>
      <c r="R11" s="59">
        <v>7</v>
      </c>
      <c r="S11" s="84">
        <v>15400</v>
      </c>
      <c r="T11" s="17">
        <f>Q11-S11</f>
        <v>204600</v>
      </c>
      <c r="U11" s="17">
        <f>T11+I11</f>
        <v>269575</v>
      </c>
      <c r="V11" s="338">
        <v>59225</v>
      </c>
      <c r="W11" s="17">
        <f>U11-V11</f>
        <v>210350</v>
      </c>
      <c r="X11" s="76">
        <v>0.3</v>
      </c>
      <c r="Y11" s="17">
        <f>W11*X11%</f>
        <v>631.05000000000007</v>
      </c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</row>
    <row r="12" spans="1:52" x14ac:dyDescent="0.7">
      <c r="I12" s="4"/>
      <c r="U12" s="4"/>
      <c r="W12" s="68">
        <f>SUM(W11:W11)</f>
        <v>210350</v>
      </c>
      <c r="X12" s="92"/>
      <c r="Y12" s="68">
        <f>SUM(Y11:Y11)</f>
        <v>631.05000000000007</v>
      </c>
    </row>
    <row r="14" spans="1:52" x14ac:dyDescent="0.7">
      <c r="A14" s="142"/>
    </row>
    <row r="17" spans="2:14" x14ac:dyDescent="0.7">
      <c r="B17" s="3" t="s">
        <v>209</v>
      </c>
      <c r="E17" s="3" t="s">
        <v>210</v>
      </c>
      <c r="N17" s="3" t="s">
        <v>422</v>
      </c>
    </row>
    <row r="18" spans="2:14" x14ac:dyDescent="0.7">
      <c r="E18" s="3" t="s">
        <v>211</v>
      </c>
    </row>
    <row r="19" spans="2:14" x14ac:dyDescent="0.7">
      <c r="E19" s="3" t="s">
        <v>212</v>
      </c>
    </row>
    <row r="20" spans="2:14" x14ac:dyDescent="0.7">
      <c r="E20" s="3" t="s">
        <v>213</v>
      </c>
    </row>
    <row r="21" spans="2:14" x14ac:dyDescent="0.7">
      <c r="E21" s="3" t="s">
        <v>214</v>
      </c>
    </row>
  </sheetData>
  <mergeCells count="30">
    <mergeCell ref="K6:K10"/>
    <mergeCell ref="N6:N10"/>
    <mergeCell ref="P6:P10"/>
    <mergeCell ref="Q6:Q10"/>
    <mergeCell ref="R6:S6"/>
    <mergeCell ref="L6:L10"/>
    <mergeCell ref="M6:M10"/>
    <mergeCell ref="O6:O10"/>
    <mergeCell ref="H6:H10"/>
    <mergeCell ref="I6:I10"/>
    <mergeCell ref="J6:J10"/>
    <mergeCell ref="D8:D10"/>
    <mergeCell ref="E8:E10"/>
    <mergeCell ref="F8:F10"/>
    <mergeCell ref="A2:Y2"/>
    <mergeCell ref="A3:Y3"/>
    <mergeCell ref="A5:I5"/>
    <mergeCell ref="J5:T5"/>
    <mergeCell ref="U5:U10"/>
    <mergeCell ref="V5:V10"/>
    <mergeCell ref="W5:W10"/>
    <mergeCell ref="Y5:Y10"/>
    <mergeCell ref="A6:A10"/>
    <mergeCell ref="B6:B10"/>
    <mergeCell ref="T6:T10"/>
    <mergeCell ref="R7:R10"/>
    <mergeCell ref="S7:S10"/>
    <mergeCell ref="C6:C10"/>
    <mergeCell ref="D6:F7"/>
    <mergeCell ref="G6:G10"/>
  </mergeCells>
  <pageMargins left="3.937007874015748E-2" right="3.937007874015748E-2" top="0.74803149606299213" bottom="0.74803149606299213" header="0.31496062992125984" footer="0.31496062992125984"/>
  <pageSetup paperSize="9" scale="8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Y21"/>
  <sheetViews>
    <sheetView workbookViewId="0">
      <selection activeCell="S24" sqref="S24"/>
    </sheetView>
  </sheetViews>
  <sheetFormatPr defaultColWidth="9" defaultRowHeight="18.5" x14ac:dyDescent="0.65"/>
  <cols>
    <col min="1" max="1" width="3" style="6" customWidth="1"/>
    <col min="2" max="2" width="7.58203125" style="6" customWidth="1"/>
    <col min="3" max="3" width="5" style="6" customWidth="1"/>
    <col min="4" max="5" width="3.33203125" style="6" customWidth="1"/>
    <col min="6" max="6" width="3.5" style="6" customWidth="1"/>
    <col min="7" max="7" width="5.5" style="6" customWidth="1"/>
    <col min="8" max="8" width="6.6640625" style="6" customWidth="1"/>
    <col min="9" max="9" width="8.33203125" style="6" customWidth="1"/>
    <col min="10" max="10" width="3.33203125" style="6" customWidth="1"/>
    <col min="11" max="12" width="8.5" style="6" customWidth="1"/>
    <col min="13" max="13" width="7.5" style="6" customWidth="1"/>
    <col min="14" max="14" width="6.5" style="6" customWidth="1"/>
    <col min="15" max="15" width="7.6640625" style="6" hidden="1" customWidth="1"/>
    <col min="16" max="16" width="6.08203125" style="6" customWidth="1"/>
    <col min="17" max="17" width="7.5" style="6" customWidth="1"/>
    <col min="18" max="18" width="4.83203125" style="6" customWidth="1"/>
    <col min="19" max="19" width="6.58203125" style="6" customWidth="1"/>
    <col min="20" max="20" width="7.08203125" style="6" customWidth="1"/>
    <col min="21" max="21" width="8.33203125" style="6" customWidth="1"/>
    <col min="22" max="22" width="7.33203125" style="6" customWidth="1"/>
    <col min="23" max="23" width="9.1640625" style="6" customWidth="1"/>
    <col min="24" max="24" width="5.5" style="6" customWidth="1"/>
    <col min="25" max="25" width="7.83203125" style="6" customWidth="1"/>
    <col min="26" max="16384" width="9" style="6"/>
  </cols>
  <sheetData>
    <row r="1" spans="1:51" s="406" customFormat="1" ht="24" x14ac:dyDescent="0.8">
      <c r="W1" s="409" t="s">
        <v>57</v>
      </c>
    </row>
    <row r="2" spans="1:51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  <c r="Y2" s="448"/>
    </row>
    <row r="3" spans="1:51" s="406" customFormat="1" ht="24" x14ac:dyDescent="0.8">
      <c r="A3" s="449" t="s">
        <v>254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</row>
    <row r="4" spans="1:51" ht="21" x14ac:dyDescent="0.7">
      <c r="A4" s="35"/>
      <c r="B4" s="35"/>
      <c r="C4" s="35"/>
      <c r="D4" s="35"/>
      <c r="E4" s="35"/>
      <c r="F4"/>
      <c r="G4" s="35"/>
      <c r="H4" s="35"/>
      <c r="I4" s="35"/>
      <c r="J4" s="35"/>
      <c r="K4" s="35"/>
      <c r="L4" s="56"/>
      <c r="M4" s="56"/>
      <c r="N4" s="35"/>
      <c r="O4" s="56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51" ht="16.5" customHeight="1" x14ac:dyDescent="0.65">
      <c r="A5" s="479" t="s">
        <v>63</v>
      </c>
      <c r="B5" s="480"/>
      <c r="C5" s="480"/>
      <c r="D5" s="480"/>
      <c r="E5" s="480"/>
      <c r="F5" s="480"/>
      <c r="G5" s="480"/>
      <c r="H5" s="480"/>
      <c r="I5" s="481"/>
      <c r="J5" s="482" t="s">
        <v>64</v>
      </c>
      <c r="K5" s="483"/>
      <c r="L5" s="483"/>
      <c r="M5" s="483"/>
      <c r="N5" s="483"/>
      <c r="O5" s="483"/>
      <c r="P5" s="483"/>
      <c r="Q5" s="483"/>
      <c r="R5" s="483"/>
      <c r="S5" s="483"/>
      <c r="T5" s="484"/>
      <c r="U5" s="485" t="s">
        <v>2</v>
      </c>
      <c r="V5" s="488" t="s">
        <v>3</v>
      </c>
      <c r="W5" s="485" t="s">
        <v>4</v>
      </c>
      <c r="X5" s="36"/>
      <c r="Y5" s="491" t="s">
        <v>62</v>
      </c>
    </row>
    <row r="6" spans="1:51" ht="17.25" customHeight="1" x14ac:dyDescent="0.65">
      <c r="A6" s="494" t="s">
        <v>5</v>
      </c>
      <c r="B6" s="497" t="s">
        <v>68</v>
      </c>
      <c r="C6" s="498" t="s">
        <v>7</v>
      </c>
      <c r="D6" s="509" t="s">
        <v>6</v>
      </c>
      <c r="E6" s="510"/>
      <c r="F6" s="511"/>
      <c r="G6" s="497" t="s">
        <v>8</v>
      </c>
      <c r="H6" s="497" t="s">
        <v>9</v>
      </c>
      <c r="I6" s="517" t="s">
        <v>65</v>
      </c>
      <c r="J6" s="520" t="s">
        <v>5</v>
      </c>
      <c r="K6" s="500" t="s">
        <v>66</v>
      </c>
      <c r="L6" s="500" t="s">
        <v>11</v>
      </c>
      <c r="M6" s="500" t="s">
        <v>430</v>
      </c>
      <c r="N6" s="500" t="s">
        <v>397</v>
      </c>
      <c r="O6" s="500" t="s">
        <v>431</v>
      </c>
      <c r="P6" s="503" t="s">
        <v>438</v>
      </c>
      <c r="Q6" s="500" t="s">
        <v>48</v>
      </c>
      <c r="R6" s="515" t="s">
        <v>12</v>
      </c>
      <c r="S6" s="516"/>
      <c r="T6" s="500" t="s">
        <v>13</v>
      </c>
      <c r="U6" s="486"/>
      <c r="V6" s="489"/>
      <c r="W6" s="486"/>
      <c r="X6" s="37"/>
      <c r="Y6" s="492"/>
    </row>
    <row r="7" spans="1:51" x14ac:dyDescent="0.65">
      <c r="A7" s="495"/>
      <c r="B7" s="498"/>
      <c r="C7" s="498"/>
      <c r="D7" s="512"/>
      <c r="E7" s="513"/>
      <c r="F7" s="514"/>
      <c r="G7" s="498"/>
      <c r="H7" s="498"/>
      <c r="I7" s="518"/>
      <c r="J7" s="521"/>
      <c r="K7" s="501"/>
      <c r="L7" s="501"/>
      <c r="M7" s="501"/>
      <c r="N7" s="501"/>
      <c r="O7" s="501"/>
      <c r="P7" s="504"/>
      <c r="Q7" s="501"/>
      <c r="R7" s="500" t="s">
        <v>67</v>
      </c>
      <c r="S7" s="506" t="s">
        <v>215</v>
      </c>
      <c r="T7" s="501"/>
      <c r="U7" s="486"/>
      <c r="V7" s="489"/>
      <c r="W7" s="486"/>
      <c r="X7" s="37" t="s">
        <v>59</v>
      </c>
      <c r="Y7" s="492"/>
    </row>
    <row r="8" spans="1:51" ht="15.65" customHeight="1" x14ac:dyDescent="0.65">
      <c r="A8" s="495"/>
      <c r="B8" s="498"/>
      <c r="C8" s="498"/>
      <c r="D8" s="494" t="s">
        <v>15</v>
      </c>
      <c r="E8" s="494" t="s">
        <v>16</v>
      </c>
      <c r="F8" s="494" t="s">
        <v>17</v>
      </c>
      <c r="G8" s="498"/>
      <c r="H8" s="498"/>
      <c r="I8" s="518"/>
      <c r="J8" s="521"/>
      <c r="K8" s="501"/>
      <c r="L8" s="501"/>
      <c r="M8" s="501"/>
      <c r="N8" s="501"/>
      <c r="O8" s="501"/>
      <c r="P8" s="504"/>
      <c r="Q8" s="501"/>
      <c r="R8" s="501"/>
      <c r="S8" s="507"/>
      <c r="T8" s="501"/>
      <c r="U8" s="486"/>
      <c r="V8" s="489"/>
      <c r="W8" s="486"/>
      <c r="X8" s="37" t="s">
        <v>60</v>
      </c>
      <c r="Y8" s="492"/>
    </row>
    <row r="9" spans="1:51" x14ac:dyDescent="0.65">
      <c r="A9" s="495"/>
      <c r="B9" s="498"/>
      <c r="C9" s="498"/>
      <c r="D9" s="495"/>
      <c r="E9" s="495"/>
      <c r="F9" s="495"/>
      <c r="G9" s="498"/>
      <c r="H9" s="498"/>
      <c r="I9" s="518"/>
      <c r="J9" s="521"/>
      <c r="K9" s="501"/>
      <c r="L9" s="501"/>
      <c r="M9" s="501"/>
      <c r="N9" s="501"/>
      <c r="O9" s="501"/>
      <c r="P9" s="504"/>
      <c r="Q9" s="501"/>
      <c r="R9" s="501"/>
      <c r="S9" s="507"/>
      <c r="T9" s="501"/>
      <c r="U9" s="486"/>
      <c r="V9" s="489"/>
      <c r="W9" s="486"/>
      <c r="X9" s="37" t="s">
        <v>61</v>
      </c>
      <c r="Y9" s="492"/>
    </row>
    <row r="10" spans="1:51" ht="29.25" customHeight="1" x14ac:dyDescent="0.65">
      <c r="A10" s="496"/>
      <c r="B10" s="499"/>
      <c r="C10" s="499"/>
      <c r="D10" s="496"/>
      <c r="E10" s="496"/>
      <c r="F10" s="496"/>
      <c r="G10" s="499"/>
      <c r="H10" s="499"/>
      <c r="I10" s="519"/>
      <c r="J10" s="522"/>
      <c r="K10" s="502"/>
      <c r="L10" s="502"/>
      <c r="M10" s="502"/>
      <c r="N10" s="502"/>
      <c r="O10" s="502"/>
      <c r="P10" s="505"/>
      <c r="Q10" s="502"/>
      <c r="R10" s="502"/>
      <c r="S10" s="508"/>
      <c r="T10" s="502"/>
      <c r="U10" s="487"/>
      <c r="V10" s="490"/>
      <c r="W10" s="487"/>
      <c r="X10" s="38"/>
      <c r="Y10" s="493"/>
    </row>
    <row r="11" spans="1:51" s="7" customFormat="1" x14ac:dyDescent="0.65">
      <c r="A11" s="7">
        <v>1</v>
      </c>
      <c r="B11" s="7" t="s">
        <v>253</v>
      </c>
      <c r="C11" s="7">
        <v>3</v>
      </c>
      <c r="D11" s="12">
        <v>1</v>
      </c>
      <c r="E11" s="12">
        <v>3</v>
      </c>
      <c r="F11" s="12">
        <v>33</v>
      </c>
      <c r="G11" s="20">
        <v>733</v>
      </c>
      <c r="H11" s="9">
        <v>200</v>
      </c>
      <c r="I11" s="50">
        <f>G11*H11</f>
        <v>146600</v>
      </c>
      <c r="J11" s="7">
        <v>1</v>
      </c>
      <c r="K11" s="24" t="s">
        <v>18</v>
      </c>
      <c r="L11" s="24" t="s">
        <v>22</v>
      </c>
      <c r="M11" s="24" t="s">
        <v>20</v>
      </c>
      <c r="N11" s="7">
        <v>24.5</v>
      </c>
      <c r="O11" s="7">
        <v>100</v>
      </c>
      <c r="P11" s="10">
        <v>5500</v>
      </c>
      <c r="Q11" s="11">
        <f>P11*N11</f>
        <v>134750</v>
      </c>
      <c r="R11" s="24">
        <v>9</v>
      </c>
      <c r="S11" s="54">
        <v>12127.5</v>
      </c>
      <c r="T11" s="11">
        <f>Q11-S11</f>
        <v>122622.5</v>
      </c>
      <c r="U11" s="11">
        <f>T11+I11</f>
        <v>269222.5</v>
      </c>
      <c r="V11" s="118">
        <v>145375</v>
      </c>
      <c r="W11" s="11">
        <f>U11-V11</f>
        <v>123847.5</v>
      </c>
      <c r="X11" s="53">
        <v>0.3</v>
      </c>
      <c r="Y11" s="11">
        <f>W11*X11%</f>
        <v>371.54250000000002</v>
      </c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422"/>
      <c r="AU11" s="421"/>
      <c r="AV11" s="421"/>
      <c r="AW11" s="421"/>
      <c r="AX11" s="421"/>
      <c r="AY11" s="421"/>
    </row>
    <row r="12" spans="1:51" x14ac:dyDescent="0.65">
      <c r="I12" s="8"/>
      <c r="U12" s="8"/>
      <c r="W12" s="18">
        <f>SUM(W11:W11)</f>
        <v>123847.5</v>
      </c>
      <c r="X12" s="22"/>
      <c r="Y12" s="18">
        <f>SUM(Y11:Y11)</f>
        <v>371.54250000000002</v>
      </c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</row>
    <row r="14" spans="1:51" x14ac:dyDescent="0.65">
      <c r="A14" s="30"/>
    </row>
    <row r="17" spans="2:14" x14ac:dyDescent="0.65">
      <c r="B17" s="6" t="s">
        <v>209</v>
      </c>
      <c r="E17" s="6" t="s">
        <v>210</v>
      </c>
      <c r="N17" s="6" t="s">
        <v>423</v>
      </c>
    </row>
    <row r="18" spans="2:14" x14ac:dyDescent="0.65">
      <c r="E18" s="6" t="s">
        <v>211</v>
      </c>
    </row>
    <row r="19" spans="2:14" x14ac:dyDescent="0.65">
      <c r="E19" s="6" t="s">
        <v>212</v>
      </c>
    </row>
    <row r="20" spans="2:14" x14ac:dyDescent="0.65">
      <c r="E20" s="6" t="s">
        <v>213</v>
      </c>
    </row>
    <row r="21" spans="2:14" x14ac:dyDescent="0.65">
      <c r="E21" s="6" t="s">
        <v>214</v>
      </c>
    </row>
  </sheetData>
  <mergeCells count="30">
    <mergeCell ref="K6:K10"/>
    <mergeCell ref="N6:N10"/>
    <mergeCell ref="P6:P10"/>
    <mergeCell ref="Q6:Q10"/>
    <mergeCell ref="R6:S6"/>
    <mergeCell ref="L6:L10"/>
    <mergeCell ref="M6:M10"/>
    <mergeCell ref="O6:O10"/>
    <mergeCell ref="H6:H10"/>
    <mergeCell ref="I6:I10"/>
    <mergeCell ref="J6:J10"/>
    <mergeCell ref="D8:D10"/>
    <mergeCell ref="E8:E10"/>
    <mergeCell ref="F8:F10"/>
    <mergeCell ref="A2:Y2"/>
    <mergeCell ref="A3:Y3"/>
    <mergeCell ref="A5:I5"/>
    <mergeCell ref="J5:T5"/>
    <mergeCell ref="U5:U10"/>
    <mergeCell ref="V5:V10"/>
    <mergeCell ref="W5:W10"/>
    <mergeCell ref="Y5:Y10"/>
    <mergeCell ref="A6:A10"/>
    <mergeCell ref="B6:B10"/>
    <mergeCell ref="T6:T10"/>
    <mergeCell ref="R7:R10"/>
    <mergeCell ref="S7:S10"/>
    <mergeCell ref="C6:C10"/>
    <mergeCell ref="D6:F7"/>
    <mergeCell ref="G6:G10"/>
  </mergeCells>
  <pageMargins left="3.937007874015748E-2" right="3.937007874015748E-2" top="0.74803149606299213" bottom="0.74803149606299213" header="0.31496062992125984" footer="0.31496062992125984"/>
  <pageSetup paperSize="9" scale="87" fitToWidth="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BH22"/>
  <sheetViews>
    <sheetView zoomScale="90" zoomScaleNormal="90" workbookViewId="0">
      <selection activeCell="A17" sqref="A17"/>
    </sheetView>
  </sheetViews>
  <sheetFormatPr defaultColWidth="9" defaultRowHeight="21" x14ac:dyDescent="0.7"/>
  <cols>
    <col min="1" max="1" width="3" style="3" customWidth="1"/>
    <col min="2" max="2" width="7.08203125" style="3" customWidth="1"/>
    <col min="3" max="3" width="5.33203125" style="3" customWidth="1"/>
    <col min="4" max="5" width="3.5" style="3" customWidth="1"/>
    <col min="6" max="6" width="3.58203125" style="3" customWidth="1"/>
    <col min="7" max="7" width="6.08203125" style="3" customWidth="1"/>
    <col min="8" max="8" width="7.5" style="3" customWidth="1"/>
    <col min="9" max="9" width="9.83203125" style="3" customWidth="1"/>
    <col min="10" max="10" width="3.83203125" style="3" customWidth="1"/>
    <col min="11" max="11" width="7.83203125" style="3" customWidth="1"/>
    <col min="12" max="12" width="7.33203125" style="3" customWidth="1"/>
    <col min="13" max="13" width="7.5" style="3" customWidth="1"/>
    <col min="14" max="14" width="7.6640625" style="3" customWidth="1"/>
    <col min="15" max="15" width="7.58203125" style="3" customWidth="1"/>
    <col min="16" max="16" width="9.5" style="3" customWidth="1"/>
    <col min="17" max="17" width="6.1640625" style="3" customWidth="1"/>
    <col min="18" max="18" width="8.5" style="3" customWidth="1"/>
    <col min="19" max="19" width="7.6640625" style="3" bestFit="1" customWidth="1"/>
    <col min="20" max="20" width="8.6640625" style="3" customWidth="1"/>
    <col min="21" max="21" width="9" style="3" customWidth="1"/>
    <col min="22" max="22" width="9.83203125" style="3" customWidth="1"/>
    <col min="23" max="23" width="5.5" style="3" customWidth="1"/>
    <col min="24" max="24" width="7.83203125" style="3" customWidth="1"/>
    <col min="25" max="16384" width="9" style="3"/>
  </cols>
  <sheetData>
    <row r="1" spans="1:60" s="406" customFormat="1" ht="24" x14ac:dyDescent="0.8">
      <c r="V1" s="409" t="s">
        <v>57</v>
      </c>
    </row>
    <row r="2" spans="1:60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60" s="406" customFormat="1" ht="24" x14ac:dyDescent="0.8">
      <c r="A3" s="449" t="s">
        <v>255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60" x14ac:dyDescent="0.7">
      <c r="A4" s="263"/>
      <c r="B4" s="263"/>
      <c r="C4" s="263"/>
      <c r="D4" s="263"/>
      <c r="E4" s="263"/>
      <c r="F4" s="8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</row>
    <row r="5" spans="1:60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64"/>
      <c r="X5" s="462" t="s">
        <v>62</v>
      </c>
    </row>
    <row r="6" spans="1:60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65"/>
      <c r="X6" s="463"/>
    </row>
    <row r="7" spans="1:60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65" t="s">
        <v>59</v>
      </c>
      <c r="X7" s="463"/>
    </row>
    <row r="8" spans="1:60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65" t="s">
        <v>60</v>
      </c>
      <c r="X8" s="463"/>
    </row>
    <row r="9" spans="1:60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65" t="s">
        <v>61</v>
      </c>
      <c r="X9" s="463"/>
    </row>
    <row r="10" spans="1:60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66"/>
      <c r="X10" s="464"/>
    </row>
    <row r="11" spans="1:60" s="1" customFormat="1" x14ac:dyDescent="0.7">
      <c r="A11" s="1">
        <v>1</v>
      </c>
      <c r="B11" s="1" t="s">
        <v>393</v>
      </c>
      <c r="C11" s="1">
        <v>3</v>
      </c>
      <c r="D11" s="14">
        <v>0</v>
      </c>
      <c r="E11" s="14">
        <v>0</v>
      </c>
      <c r="F11" s="14">
        <v>70</v>
      </c>
      <c r="G11" s="51">
        <v>70</v>
      </c>
      <c r="H11" s="23">
        <v>450</v>
      </c>
      <c r="I11" s="77">
        <f>G11*H11</f>
        <v>31500</v>
      </c>
      <c r="J11" s="1">
        <v>1</v>
      </c>
      <c r="K11" s="59" t="s">
        <v>18</v>
      </c>
      <c r="L11" s="59" t="s">
        <v>19</v>
      </c>
      <c r="M11" s="59" t="s">
        <v>20</v>
      </c>
      <c r="N11" s="1">
        <v>32</v>
      </c>
      <c r="O11" s="16">
        <v>5500</v>
      </c>
      <c r="P11" s="17">
        <f>O11*N11</f>
        <v>176000</v>
      </c>
      <c r="Q11" s="59">
        <v>22</v>
      </c>
      <c r="R11" s="84">
        <v>163680</v>
      </c>
      <c r="S11" s="17">
        <f>P11-R11</f>
        <v>12320</v>
      </c>
      <c r="T11" s="17">
        <f>I11+S11</f>
        <v>43820</v>
      </c>
      <c r="U11" s="78">
        <v>27900</v>
      </c>
      <c r="V11" s="17">
        <f>T11-U11</f>
        <v>15920</v>
      </c>
      <c r="W11" s="76">
        <v>0.3</v>
      </c>
      <c r="X11" s="17">
        <f>V11*W11%</f>
        <v>47.76</v>
      </c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</row>
    <row r="12" spans="1:60" s="1" customFormat="1" x14ac:dyDescent="0.7">
      <c r="A12" s="1">
        <v>2</v>
      </c>
      <c r="B12" s="1" t="s">
        <v>394</v>
      </c>
      <c r="C12" s="1">
        <v>1</v>
      </c>
      <c r="D12" s="14">
        <v>2</v>
      </c>
      <c r="E12" s="14">
        <v>0</v>
      </c>
      <c r="F12" s="14">
        <v>76</v>
      </c>
      <c r="G12" s="51">
        <v>876</v>
      </c>
      <c r="H12" s="14">
        <v>100</v>
      </c>
      <c r="I12" s="77">
        <f t="shared" ref="I12" si="0">G12*H12</f>
        <v>87600</v>
      </c>
      <c r="J12" s="1">
        <v>2</v>
      </c>
      <c r="O12" s="16"/>
      <c r="P12" s="16"/>
      <c r="S12" s="16"/>
      <c r="T12" s="17">
        <f>I12</f>
        <v>87600</v>
      </c>
      <c r="U12" s="17">
        <f>T12</f>
        <v>87600</v>
      </c>
      <c r="V12" s="16">
        <v>0</v>
      </c>
      <c r="W12" s="76">
        <v>0</v>
      </c>
      <c r="X12" s="17">
        <v>0</v>
      </c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</row>
    <row r="13" spans="1:60" x14ac:dyDescent="0.7">
      <c r="I13" s="4"/>
      <c r="T13" s="4"/>
      <c r="V13" s="68">
        <f>SUM(V11:V12)</f>
        <v>15920</v>
      </c>
      <c r="W13" s="92"/>
      <c r="X13" s="68">
        <f>SUM(X11:X12)</f>
        <v>47.76</v>
      </c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</row>
    <row r="15" spans="1:60" x14ac:dyDescent="0.7">
      <c r="A15" s="142"/>
    </row>
    <row r="18" spans="2:14" x14ac:dyDescent="0.7">
      <c r="B18" s="3" t="s">
        <v>209</v>
      </c>
      <c r="E18" s="3" t="s">
        <v>210</v>
      </c>
      <c r="N18" s="3" t="s">
        <v>424</v>
      </c>
    </row>
    <row r="19" spans="2:14" x14ac:dyDescent="0.7">
      <c r="E19" s="3" t="s">
        <v>211</v>
      </c>
    </row>
    <row r="20" spans="2:14" x14ac:dyDescent="0.7">
      <c r="E20" s="3" t="s">
        <v>212</v>
      </c>
    </row>
    <row r="21" spans="2:14" x14ac:dyDescent="0.7">
      <c r="E21" s="3" t="s">
        <v>213</v>
      </c>
    </row>
    <row r="22" spans="2:14" x14ac:dyDescent="0.7">
      <c r="E22" s="3" t="s">
        <v>214</v>
      </c>
    </row>
  </sheetData>
  <mergeCells count="29">
    <mergeCell ref="H6:H10"/>
    <mergeCell ref="I6:I10"/>
    <mergeCell ref="K6:K10"/>
    <mergeCell ref="N6:N10"/>
    <mergeCell ref="O6:O10"/>
    <mergeCell ref="J6:J10"/>
    <mergeCell ref="L6:L10"/>
    <mergeCell ref="M6:M10"/>
    <mergeCell ref="P6:P10"/>
    <mergeCell ref="Q6:R6"/>
    <mergeCell ref="S6:S10"/>
    <mergeCell ref="Q7:Q10"/>
    <mergeCell ref="R7:R10"/>
    <mergeCell ref="D8:D10"/>
    <mergeCell ref="E8:E10"/>
    <mergeCell ref="F8:F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</mergeCells>
  <pageMargins left="3.937007874015748E-2" right="3.937007874015748E-2" top="0.74803149606299213" bottom="0.74803149606299213" header="0.31496062992125984" footer="0.31496062992125984"/>
  <pageSetup paperSize="9" scale="82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BE21"/>
  <sheetViews>
    <sheetView topLeftCell="O1" zoomScaleNormal="100" workbookViewId="0">
      <selection activeCell="S16" sqref="S16"/>
    </sheetView>
  </sheetViews>
  <sheetFormatPr defaultColWidth="9" defaultRowHeight="18.5" x14ac:dyDescent="0.65"/>
  <cols>
    <col min="1" max="1" width="3" style="6" customWidth="1"/>
    <col min="2" max="2" width="8.08203125" style="6" customWidth="1"/>
    <col min="3" max="3" width="6.5" style="6" customWidth="1"/>
    <col min="4" max="4" width="3.5" style="6" customWidth="1"/>
    <col min="5" max="6" width="3.33203125" style="6" customWidth="1"/>
    <col min="7" max="7" width="6.08203125" style="6" customWidth="1"/>
    <col min="8" max="8" width="7.5" style="6" customWidth="1"/>
    <col min="9" max="9" width="9" style="6" customWidth="1"/>
    <col min="10" max="10" width="3.83203125" style="6" customWidth="1"/>
    <col min="11" max="11" width="7.83203125" style="6" customWidth="1"/>
    <col min="12" max="12" width="8.58203125" style="6" customWidth="1"/>
    <col min="13" max="13" width="7.58203125" style="6" customWidth="1"/>
    <col min="14" max="14" width="9.08203125" style="6" customWidth="1"/>
    <col min="15" max="15" width="7.08203125" style="6" customWidth="1"/>
    <col min="16" max="16" width="9.1640625" style="6" customWidth="1"/>
    <col min="17" max="17" width="5.58203125" style="6" customWidth="1"/>
    <col min="18" max="18" width="6.83203125" style="6" customWidth="1"/>
    <col min="19" max="19" width="8.08203125" style="6" customWidth="1"/>
    <col min="20" max="20" width="9.83203125" style="6" customWidth="1"/>
    <col min="21" max="21" width="7.83203125" style="6" customWidth="1"/>
    <col min="22" max="22" width="9.5" style="6" customWidth="1"/>
    <col min="23" max="23" width="5.5" style="6" customWidth="1"/>
    <col min="24" max="24" width="8.5" style="6" customWidth="1"/>
    <col min="25" max="16384" width="9" style="6"/>
  </cols>
  <sheetData>
    <row r="1" spans="1:57" s="406" customFormat="1" ht="24" x14ac:dyDescent="0.8">
      <c r="V1" s="409" t="s">
        <v>57</v>
      </c>
    </row>
    <row r="2" spans="1:57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57" s="406" customFormat="1" ht="24" x14ac:dyDescent="0.8">
      <c r="A3" s="449" t="s">
        <v>257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57" ht="21" x14ac:dyDescent="0.7">
      <c r="A4" s="35"/>
      <c r="B4" s="35"/>
      <c r="C4" s="35"/>
      <c r="D4" s="35"/>
      <c r="E4" s="35"/>
      <c r="F4"/>
      <c r="G4" s="35"/>
      <c r="H4" s="35"/>
      <c r="I4" s="35"/>
      <c r="J4" s="35"/>
      <c r="K4" s="35"/>
      <c r="L4" s="56"/>
      <c r="M4" s="56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57" ht="16.5" customHeight="1" x14ac:dyDescent="0.65">
      <c r="A5" s="479" t="s">
        <v>63</v>
      </c>
      <c r="B5" s="480"/>
      <c r="C5" s="480"/>
      <c r="D5" s="480"/>
      <c r="E5" s="480"/>
      <c r="F5" s="480"/>
      <c r="G5" s="480"/>
      <c r="H5" s="480"/>
      <c r="I5" s="481"/>
      <c r="J5" s="482" t="s">
        <v>64</v>
      </c>
      <c r="K5" s="483"/>
      <c r="L5" s="483"/>
      <c r="M5" s="483"/>
      <c r="N5" s="483"/>
      <c r="O5" s="483"/>
      <c r="P5" s="483"/>
      <c r="Q5" s="483"/>
      <c r="R5" s="483"/>
      <c r="S5" s="484"/>
      <c r="T5" s="485" t="s">
        <v>2</v>
      </c>
      <c r="U5" s="488" t="s">
        <v>3</v>
      </c>
      <c r="V5" s="485" t="s">
        <v>4</v>
      </c>
      <c r="W5" s="36"/>
      <c r="X5" s="491" t="s">
        <v>62</v>
      </c>
    </row>
    <row r="6" spans="1:57" ht="17.25" customHeight="1" x14ac:dyDescent="0.65">
      <c r="A6" s="494" t="s">
        <v>5</v>
      </c>
      <c r="B6" s="497" t="s">
        <v>68</v>
      </c>
      <c r="C6" s="498" t="s">
        <v>7</v>
      </c>
      <c r="D6" s="509" t="s">
        <v>6</v>
      </c>
      <c r="E6" s="510"/>
      <c r="F6" s="511"/>
      <c r="G6" s="497" t="s">
        <v>8</v>
      </c>
      <c r="H6" s="497" t="s">
        <v>9</v>
      </c>
      <c r="I6" s="517" t="s">
        <v>65</v>
      </c>
      <c r="J6" s="520" t="s">
        <v>5</v>
      </c>
      <c r="K6" s="500" t="s">
        <v>66</v>
      </c>
      <c r="L6" s="500" t="s">
        <v>11</v>
      </c>
      <c r="M6" s="500" t="s">
        <v>430</v>
      </c>
      <c r="N6" s="500" t="s">
        <v>397</v>
      </c>
      <c r="O6" s="503" t="s">
        <v>438</v>
      </c>
      <c r="P6" s="500" t="s">
        <v>48</v>
      </c>
      <c r="Q6" s="515" t="s">
        <v>12</v>
      </c>
      <c r="R6" s="516"/>
      <c r="S6" s="500" t="s">
        <v>13</v>
      </c>
      <c r="T6" s="486"/>
      <c r="U6" s="489"/>
      <c r="V6" s="486"/>
      <c r="W6" s="37"/>
      <c r="X6" s="492"/>
    </row>
    <row r="7" spans="1:57" x14ac:dyDescent="0.65">
      <c r="A7" s="495"/>
      <c r="B7" s="498"/>
      <c r="C7" s="498"/>
      <c r="D7" s="512"/>
      <c r="E7" s="513"/>
      <c r="F7" s="514"/>
      <c r="G7" s="498"/>
      <c r="H7" s="498"/>
      <c r="I7" s="518"/>
      <c r="J7" s="521"/>
      <c r="K7" s="501"/>
      <c r="L7" s="501"/>
      <c r="M7" s="501"/>
      <c r="N7" s="501"/>
      <c r="O7" s="504"/>
      <c r="P7" s="501"/>
      <c r="Q7" s="500" t="s">
        <v>67</v>
      </c>
      <c r="R7" s="506" t="s">
        <v>215</v>
      </c>
      <c r="S7" s="501"/>
      <c r="T7" s="486"/>
      <c r="U7" s="489"/>
      <c r="V7" s="486"/>
      <c r="W7" s="37" t="s">
        <v>59</v>
      </c>
      <c r="X7" s="492"/>
    </row>
    <row r="8" spans="1:57" ht="15.65" customHeight="1" x14ac:dyDescent="0.65">
      <c r="A8" s="495"/>
      <c r="B8" s="498"/>
      <c r="C8" s="498"/>
      <c r="D8" s="494" t="s">
        <v>15</v>
      </c>
      <c r="E8" s="494" t="s">
        <v>16</v>
      </c>
      <c r="F8" s="494" t="s">
        <v>17</v>
      </c>
      <c r="G8" s="498"/>
      <c r="H8" s="498"/>
      <c r="I8" s="518"/>
      <c r="J8" s="521"/>
      <c r="K8" s="501"/>
      <c r="L8" s="501"/>
      <c r="M8" s="501"/>
      <c r="N8" s="501"/>
      <c r="O8" s="504"/>
      <c r="P8" s="501"/>
      <c r="Q8" s="501"/>
      <c r="R8" s="507"/>
      <c r="S8" s="501"/>
      <c r="T8" s="486"/>
      <c r="U8" s="489"/>
      <c r="V8" s="486"/>
      <c r="W8" s="37" t="s">
        <v>60</v>
      </c>
      <c r="X8" s="492"/>
    </row>
    <row r="9" spans="1:57" x14ac:dyDescent="0.65">
      <c r="A9" s="495"/>
      <c r="B9" s="498"/>
      <c r="C9" s="498"/>
      <c r="D9" s="495"/>
      <c r="E9" s="495"/>
      <c r="F9" s="495"/>
      <c r="G9" s="498"/>
      <c r="H9" s="498"/>
      <c r="I9" s="518"/>
      <c r="J9" s="521"/>
      <c r="K9" s="501"/>
      <c r="L9" s="501"/>
      <c r="M9" s="501"/>
      <c r="N9" s="501"/>
      <c r="O9" s="504"/>
      <c r="P9" s="501"/>
      <c r="Q9" s="501"/>
      <c r="R9" s="507"/>
      <c r="S9" s="501"/>
      <c r="T9" s="486"/>
      <c r="U9" s="489"/>
      <c r="V9" s="486"/>
      <c r="W9" s="37" t="s">
        <v>61</v>
      </c>
      <c r="X9" s="492"/>
    </row>
    <row r="10" spans="1:57" ht="29.25" customHeight="1" x14ac:dyDescent="0.65">
      <c r="A10" s="496"/>
      <c r="B10" s="499"/>
      <c r="C10" s="499"/>
      <c r="D10" s="496"/>
      <c r="E10" s="496"/>
      <c r="F10" s="496"/>
      <c r="G10" s="499"/>
      <c r="H10" s="499"/>
      <c r="I10" s="519"/>
      <c r="J10" s="522"/>
      <c r="K10" s="502"/>
      <c r="L10" s="502"/>
      <c r="M10" s="502"/>
      <c r="N10" s="502"/>
      <c r="O10" s="505"/>
      <c r="P10" s="502"/>
      <c r="Q10" s="502"/>
      <c r="R10" s="508"/>
      <c r="S10" s="502"/>
      <c r="T10" s="487"/>
      <c r="U10" s="490"/>
      <c r="V10" s="487"/>
      <c r="W10" s="38"/>
      <c r="X10" s="493"/>
    </row>
    <row r="11" spans="1:57" s="7" customFormat="1" x14ac:dyDescent="0.65">
      <c r="A11" s="7">
        <v>1</v>
      </c>
      <c r="B11" s="7" t="s">
        <v>256</v>
      </c>
      <c r="C11" s="7">
        <v>3</v>
      </c>
      <c r="D11" s="12">
        <v>2</v>
      </c>
      <c r="E11" s="12">
        <v>0</v>
      </c>
      <c r="F11" s="12">
        <v>37</v>
      </c>
      <c r="G11" s="20">
        <v>837</v>
      </c>
      <c r="H11" s="9">
        <v>325</v>
      </c>
      <c r="I11" s="50">
        <f>G11*H11</f>
        <v>272025</v>
      </c>
      <c r="J11" s="7">
        <v>1</v>
      </c>
      <c r="K11" s="24" t="s">
        <v>18</v>
      </c>
      <c r="L11" s="24" t="s">
        <v>22</v>
      </c>
      <c r="M11" s="24" t="s">
        <v>20</v>
      </c>
      <c r="N11" s="7">
        <v>54</v>
      </c>
      <c r="O11" s="10">
        <v>5500</v>
      </c>
      <c r="P11" s="11">
        <f>N11*O11</f>
        <v>297000</v>
      </c>
      <c r="Q11" s="24">
        <v>15</v>
      </c>
      <c r="R11" s="54">
        <v>59400</v>
      </c>
      <c r="S11" s="11">
        <f>P11-R11</f>
        <v>237600</v>
      </c>
      <c r="T11" s="11">
        <f>S11+I11</f>
        <v>509625</v>
      </c>
      <c r="U11" s="55">
        <v>267637.5</v>
      </c>
      <c r="V11" s="11">
        <f>T11-U11</f>
        <v>241987.5</v>
      </c>
      <c r="W11" s="53">
        <v>0.3</v>
      </c>
      <c r="X11" s="11">
        <f>V11*W11%</f>
        <v>725.96249999999998</v>
      </c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</row>
    <row r="12" spans="1:57" x14ac:dyDescent="0.65">
      <c r="I12" s="8"/>
      <c r="T12" s="8"/>
      <c r="V12" s="18">
        <f>SUM(V11:V11)</f>
        <v>241987.5</v>
      </c>
      <c r="W12" s="22"/>
      <c r="X12" s="18">
        <f>SUM(X11:X11)</f>
        <v>725.96249999999998</v>
      </c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</row>
    <row r="14" spans="1:57" x14ac:dyDescent="0.65">
      <c r="A14" s="30"/>
    </row>
    <row r="17" spans="2:14" x14ac:dyDescent="0.65">
      <c r="B17" s="6" t="s">
        <v>209</v>
      </c>
      <c r="E17" s="6" t="s">
        <v>210</v>
      </c>
      <c r="N17" s="6" t="s">
        <v>425</v>
      </c>
    </row>
    <row r="18" spans="2:14" x14ac:dyDescent="0.65">
      <c r="E18" s="6" t="s">
        <v>211</v>
      </c>
    </row>
    <row r="19" spans="2:14" x14ac:dyDescent="0.65">
      <c r="E19" s="6" t="s">
        <v>212</v>
      </c>
    </row>
    <row r="20" spans="2:14" x14ac:dyDescent="0.65">
      <c r="E20" s="6" t="s">
        <v>213</v>
      </c>
    </row>
    <row r="21" spans="2:14" x14ac:dyDescent="0.65">
      <c r="E21" s="6" t="s">
        <v>214</v>
      </c>
    </row>
  </sheetData>
  <mergeCells count="29">
    <mergeCell ref="K6:K10"/>
    <mergeCell ref="N6:N10"/>
    <mergeCell ref="O6:O10"/>
    <mergeCell ref="P6:P10"/>
    <mergeCell ref="Q6:R6"/>
    <mergeCell ref="L6:L10"/>
    <mergeCell ref="M6:M10"/>
    <mergeCell ref="H6:H10"/>
    <mergeCell ref="I6:I10"/>
    <mergeCell ref="J6:J10"/>
    <mergeCell ref="D8:D10"/>
    <mergeCell ref="E8:E10"/>
    <mergeCell ref="F8:F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S6:S10"/>
    <mergeCell ref="Q7:Q10"/>
    <mergeCell ref="R7:R10"/>
    <mergeCell ref="C6:C10"/>
    <mergeCell ref="D6:F7"/>
    <mergeCell ref="G6:G10"/>
  </mergeCells>
  <pageMargins left="3.937007874015748E-2" right="3.937007874015748E-2" top="0.74803149606299213" bottom="0.74803149606299213" header="0.31496062992125984" footer="0.31496062992125984"/>
  <pageSetup paperSize="9" scale="82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Y21"/>
  <sheetViews>
    <sheetView workbookViewId="0">
      <selection activeCell="A2" sqref="A2:X2"/>
    </sheetView>
  </sheetViews>
  <sheetFormatPr defaultColWidth="9" defaultRowHeight="18.5" x14ac:dyDescent="0.65"/>
  <cols>
    <col min="1" max="1" width="3" style="6" customWidth="1"/>
    <col min="2" max="2" width="7.83203125" style="6" customWidth="1"/>
    <col min="3" max="3" width="6.08203125" style="6" customWidth="1"/>
    <col min="4" max="5" width="3.5" style="6" customWidth="1"/>
    <col min="6" max="6" width="3.1640625" style="6" customWidth="1"/>
    <col min="7" max="7" width="6.5" style="6" customWidth="1"/>
    <col min="8" max="8" width="7" style="6" customWidth="1"/>
    <col min="9" max="9" width="9.6640625" style="6" customWidth="1"/>
    <col min="10" max="10" width="3.5" style="6" customWidth="1"/>
    <col min="11" max="11" width="8.08203125" style="6" customWidth="1"/>
    <col min="12" max="12" width="8.83203125" style="6" customWidth="1"/>
    <col min="13" max="13" width="8.5" style="6" customWidth="1"/>
    <col min="14" max="14" width="7.1640625" style="6" customWidth="1"/>
    <col min="15" max="15" width="6.5" style="6" customWidth="1"/>
    <col min="16" max="16" width="8.5" style="6" customWidth="1"/>
    <col min="17" max="17" width="5" style="6" customWidth="1"/>
    <col min="18" max="18" width="6.5" style="6" customWidth="1"/>
    <col min="19" max="19" width="8.5" style="6" customWidth="1"/>
    <col min="20" max="20" width="9.1640625" style="6" customWidth="1"/>
    <col min="21" max="21" width="8" style="6" customWidth="1"/>
    <col min="22" max="22" width="10.1640625" style="6" customWidth="1"/>
    <col min="23" max="23" width="5.5" style="6" customWidth="1"/>
    <col min="24" max="24" width="8.5" style="6" customWidth="1"/>
    <col min="25" max="16384" width="9" style="6"/>
  </cols>
  <sheetData>
    <row r="1" spans="1:25" s="406" customFormat="1" ht="24" x14ac:dyDescent="0.8">
      <c r="V1" s="409" t="s">
        <v>57</v>
      </c>
    </row>
    <row r="2" spans="1:2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5" s="406" customFormat="1" ht="24" x14ac:dyDescent="0.8">
      <c r="A3" s="449" t="s">
        <v>258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25" ht="21" x14ac:dyDescent="0.7">
      <c r="A4" s="35"/>
      <c r="B4" s="35"/>
      <c r="C4" s="35"/>
      <c r="D4" s="35"/>
      <c r="E4" s="35"/>
      <c r="F4"/>
      <c r="G4" s="35"/>
      <c r="H4" s="35"/>
      <c r="I4" s="35"/>
      <c r="J4" s="35"/>
      <c r="K4" s="35"/>
      <c r="L4" s="56"/>
      <c r="M4" s="56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25" ht="16.5" customHeight="1" x14ac:dyDescent="0.65">
      <c r="A5" s="479" t="s">
        <v>63</v>
      </c>
      <c r="B5" s="480"/>
      <c r="C5" s="480"/>
      <c r="D5" s="480"/>
      <c r="E5" s="480"/>
      <c r="F5" s="480"/>
      <c r="G5" s="480"/>
      <c r="H5" s="480"/>
      <c r="I5" s="481"/>
      <c r="J5" s="482" t="s">
        <v>64</v>
      </c>
      <c r="K5" s="483"/>
      <c r="L5" s="483"/>
      <c r="M5" s="483"/>
      <c r="N5" s="483"/>
      <c r="O5" s="483"/>
      <c r="P5" s="483"/>
      <c r="Q5" s="483"/>
      <c r="R5" s="483"/>
      <c r="S5" s="484"/>
      <c r="T5" s="485" t="s">
        <v>2</v>
      </c>
      <c r="U5" s="488" t="s">
        <v>3</v>
      </c>
      <c r="V5" s="485" t="s">
        <v>4</v>
      </c>
      <c r="W5" s="36"/>
      <c r="X5" s="491" t="s">
        <v>62</v>
      </c>
    </row>
    <row r="6" spans="1:25" ht="17.25" customHeight="1" x14ac:dyDescent="0.65">
      <c r="A6" s="494" t="s">
        <v>5</v>
      </c>
      <c r="B6" s="497" t="s">
        <v>68</v>
      </c>
      <c r="C6" s="498" t="s">
        <v>7</v>
      </c>
      <c r="D6" s="509" t="s">
        <v>6</v>
      </c>
      <c r="E6" s="510"/>
      <c r="F6" s="511"/>
      <c r="G6" s="497" t="s">
        <v>8</v>
      </c>
      <c r="H6" s="497" t="s">
        <v>9</v>
      </c>
      <c r="I6" s="517" t="s">
        <v>65</v>
      </c>
      <c r="J6" s="520" t="s">
        <v>5</v>
      </c>
      <c r="K6" s="500" t="s">
        <v>66</v>
      </c>
      <c r="L6" s="500" t="s">
        <v>11</v>
      </c>
      <c r="M6" s="500" t="s">
        <v>430</v>
      </c>
      <c r="N6" s="500" t="s">
        <v>397</v>
      </c>
      <c r="O6" s="503" t="s">
        <v>438</v>
      </c>
      <c r="P6" s="500" t="s">
        <v>48</v>
      </c>
      <c r="Q6" s="515" t="s">
        <v>12</v>
      </c>
      <c r="R6" s="516"/>
      <c r="S6" s="500" t="s">
        <v>13</v>
      </c>
      <c r="T6" s="486"/>
      <c r="U6" s="489"/>
      <c r="V6" s="486"/>
      <c r="W6" s="37"/>
      <c r="X6" s="492"/>
    </row>
    <row r="7" spans="1:25" x14ac:dyDescent="0.65">
      <c r="A7" s="495"/>
      <c r="B7" s="498"/>
      <c r="C7" s="498"/>
      <c r="D7" s="512"/>
      <c r="E7" s="513"/>
      <c r="F7" s="514"/>
      <c r="G7" s="498"/>
      <c r="H7" s="498"/>
      <c r="I7" s="518"/>
      <c r="J7" s="521"/>
      <c r="K7" s="501"/>
      <c r="L7" s="501"/>
      <c r="M7" s="501"/>
      <c r="N7" s="501"/>
      <c r="O7" s="504"/>
      <c r="P7" s="501"/>
      <c r="Q7" s="500" t="s">
        <v>67</v>
      </c>
      <c r="R7" s="506" t="s">
        <v>215</v>
      </c>
      <c r="S7" s="501"/>
      <c r="T7" s="486"/>
      <c r="U7" s="489"/>
      <c r="V7" s="486"/>
      <c r="W7" s="37" t="s">
        <v>59</v>
      </c>
      <c r="X7" s="492"/>
    </row>
    <row r="8" spans="1:25" ht="15.65" customHeight="1" x14ac:dyDescent="0.65">
      <c r="A8" s="495"/>
      <c r="B8" s="498"/>
      <c r="C8" s="498"/>
      <c r="D8" s="494" t="s">
        <v>15</v>
      </c>
      <c r="E8" s="494" t="s">
        <v>16</v>
      </c>
      <c r="F8" s="494" t="s">
        <v>17</v>
      </c>
      <c r="G8" s="498"/>
      <c r="H8" s="498"/>
      <c r="I8" s="518"/>
      <c r="J8" s="521"/>
      <c r="K8" s="501"/>
      <c r="L8" s="501"/>
      <c r="M8" s="501"/>
      <c r="N8" s="501"/>
      <c r="O8" s="504"/>
      <c r="P8" s="501"/>
      <c r="Q8" s="501"/>
      <c r="R8" s="507"/>
      <c r="S8" s="501"/>
      <c r="T8" s="486"/>
      <c r="U8" s="489"/>
      <c r="V8" s="486"/>
      <c r="W8" s="37" t="s">
        <v>60</v>
      </c>
      <c r="X8" s="492"/>
    </row>
    <row r="9" spans="1:25" x14ac:dyDescent="0.65">
      <c r="A9" s="495"/>
      <c r="B9" s="498"/>
      <c r="C9" s="498"/>
      <c r="D9" s="495"/>
      <c r="E9" s="495"/>
      <c r="F9" s="495"/>
      <c r="G9" s="498"/>
      <c r="H9" s="498"/>
      <c r="I9" s="518"/>
      <c r="J9" s="521"/>
      <c r="K9" s="501"/>
      <c r="L9" s="501"/>
      <c r="M9" s="501"/>
      <c r="N9" s="501"/>
      <c r="O9" s="504"/>
      <c r="P9" s="501"/>
      <c r="Q9" s="501"/>
      <c r="R9" s="507"/>
      <c r="S9" s="501"/>
      <c r="T9" s="486"/>
      <c r="U9" s="489"/>
      <c r="V9" s="486"/>
      <c r="W9" s="37" t="s">
        <v>61</v>
      </c>
      <c r="X9" s="492"/>
    </row>
    <row r="10" spans="1:25" ht="29.25" customHeight="1" x14ac:dyDescent="0.65">
      <c r="A10" s="496"/>
      <c r="B10" s="499"/>
      <c r="C10" s="499"/>
      <c r="D10" s="496"/>
      <c r="E10" s="496"/>
      <c r="F10" s="496"/>
      <c r="G10" s="499"/>
      <c r="H10" s="499"/>
      <c r="I10" s="519"/>
      <c r="J10" s="522"/>
      <c r="K10" s="502"/>
      <c r="L10" s="502"/>
      <c r="M10" s="502"/>
      <c r="N10" s="502"/>
      <c r="O10" s="505"/>
      <c r="P10" s="502"/>
      <c r="Q10" s="502"/>
      <c r="R10" s="508"/>
      <c r="S10" s="502"/>
      <c r="T10" s="487"/>
      <c r="U10" s="490"/>
      <c r="V10" s="487"/>
      <c r="W10" s="38"/>
      <c r="X10" s="493"/>
    </row>
    <row r="11" spans="1:25" s="7" customFormat="1" x14ac:dyDescent="0.65">
      <c r="A11" s="7">
        <v>1</v>
      </c>
      <c r="B11" s="7" t="s">
        <v>259</v>
      </c>
      <c r="C11" s="7">
        <v>3</v>
      </c>
      <c r="D11" s="12">
        <v>0</v>
      </c>
      <c r="E11" s="12">
        <v>2</v>
      </c>
      <c r="F11" s="12">
        <v>26</v>
      </c>
      <c r="G11" s="20">
        <v>226</v>
      </c>
      <c r="H11" s="9">
        <v>300</v>
      </c>
      <c r="I11" s="39">
        <f>G11*H11</f>
        <v>67800</v>
      </c>
      <c r="J11" s="7">
        <v>1</v>
      </c>
      <c r="K11" s="24" t="s">
        <v>18</v>
      </c>
      <c r="L11" s="24" t="s">
        <v>22</v>
      </c>
      <c r="M11" s="24" t="s">
        <v>20</v>
      </c>
      <c r="N11" s="7">
        <v>9</v>
      </c>
      <c r="O11" s="10">
        <v>5500</v>
      </c>
      <c r="P11" s="11">
        <f>O11*N11</f>
        <v>49500</v>
      </c>
      <c r="Q11" s="24">
        <v>8</v>
      </c>
      <c r="R11" s="54">
        <v>3960</v>
      </c>
      <c r="S11" s="11">
        <f>P11-R11</f>
        <v>45540</v>
      </c>
      <c r="T11" s="11">
        <f>S11+I11</f>
        <v>113340</v>
      </c>
      <c r="U11" s="118">
        <v>67125</v>
      </c>
      <c r="V11" s="11">
        <f>T11-U11</f>
        <v>46215</v>
      </c>
      <c r="W11" s="53">
        <v>0.3</v>
      </c>
      <c r="X11" s="11">
        <f>V11*W11%</f>
        <v>138.64500000000001</v>
      </c>
      <c r="Y11" s="19"/>
    </row>
    <row r="12" spans="1:25" x14ac:dyDescent="0.65">
      <c r="I12" s="8"/>
      <c r="T12" s="8"/>
      <c r="V12" s="18">
        <f>SUM(V11:V11)</f>
        <v>46215</v>
      </c>
      <c r="W12" s="22"/>
      <c r="X12" s="18">
        <f>SUM(X11:X11)</f>
        <v>138.64500000000001</v>
      </c>
    </row>
    <row r="14" spans="1:25" x14ac:dyDescent="0.65">
      <c r="A14" s="30"/>
    </row>
    <row r="17" spans="2:14" x14ac:dyDescent="0.65">
      <c r="B17" s="6" t="s">
        <v>209</v>
      </c>
      <c r="E17" s="6" t="s">
        <v>210</v>
      </c>
      <c r="N17" s="6" t="s">
        <v>443</v>
      </c>
    </row>
    <row r="18" spans="2:14" x14ac:dyDescent="0.65">
      <c r="E18" s="6" t="s">
        <v>211</v>
      </c>
    </row>
    <row r="19" spans="2:14" x14ac:dyDescent="0.65">
      <c r="E19" s="6" t="s">
        <v>212</v>
      </c>
    </row>
    <row r="20" spans="2:14" x14ac:dyDescent="0.65">
      <c r="E20" s="6" t="s">
        <v>213</v>
      </c>
    </row>
    <row r="21" spans="2:14" x14ac:dyDescent="0.65">
      <c r="E21" s="6" t="s">
        <v>214</v>
      </c>
    </row>
  </sheetData>
  <mergeCells count="29">
    <mergeCell ref="K6:K10"/>
    <mergeCell ref="N6:N10"/>
    <mergeCell ref="O6:O10"/>
    <mergeCell ref="P6:P10"/>
    <mergeCell ref="Q6:R6"/>
    <mergeCell ref="L6:L10"/>
    <mergeCell ref="M6:M10"/>
    <mergeCell ref="H6:H10"/>
    <mergeCell ref="I6:I10"/>
    <mergeCell ref="J6:J10"/>
    <mergeCell ref="D8:D10"/>
    <mergeCell ref="E8:E10"/>
    <mergeCell ref="F8:F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S6:S10"/>
    <mergeCell ref="Q7:Q10"/>
    <mergeCell ref="R7:R10"/>
    <mergeCell ref="C6:C10"/>
    <mergeCell ref="D6:F7"/>
    <mergeCell ref="G6:G10"/>
  </mergeCells>
  <pageMargins left="3.937007874015748E-2" right="3.937007874015748E-2" top="0.74803149606299213" bottom="0.74803149606299213" header="0.31496062992125984" footer="0.31496062992125984"/>
  <pageSetup paperSize="9" scale="83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Y22"/>
  <sheetViews>
    <sheetView zoomScale="90" zoomScaleNormal="90" workbookViewId="0">
      <selection activeCell="U4" sqref="U4"/>
    </sheetView>
  </sheetViews>
  <sheetFormatPr defaultColWidth="9" defaultRowHeight="21" x14ac:dyDescent="0.7"/>
  <cols>
    <col min="1" max="1" width="3" style="3" customWidth="1"/>
    <col min="2" max="2" width="8.1640625" style="3" customWidth="1"/>
    <col min="3" max="3" width="5.5" style="3" customWidth="1"/>
    <col min="4" max="4" width="3.6640625" style="3" customWidth="1"/>
    <col min="5" max="5" width="3.5" style="3" customWidth="1"/>
    <col min="6" max="6" width="3.58203125" style="3" customWidth="1"/>
    <col min="7" max="7" width="6.5" style="3" customWidth="1"/>
    <col min="8" max="8" width="7.1640625" style="3" customWidth="1"/>
    <col min="9" max="9" width="11" style="3" customWidth="1"/>
    <col min="10" max="10" width="3.5" style="3" customWidth="1"/>
    <col min="11" max="11" width="8.33203125" style="3" customWidth="1"/>
    <col min="12" max="12" width="8.58203125" style="3" customWidth="1"/>
    <col min="13" max="13" width="8" style="3" customWidth="1"/>
    <col min="14" max="14" width="7.58203125" style="3" customWidth="1"/>
    <col min="15" max="15" width="6.6640625" style="3" customWidth="1"/>
    <col min="16" max="16" width="8.5" style="3" customWidth="1"/>
    <col min="17" max="17" width="7.1640625" style="3" customWidth="1"/>
    <col min="18" max="18" width="8" style="3" customWidth="1"/>
    <col min="19" max="19" width="10.08203125" style="3" customWidth="1"/>
    <col min="20" max="20" width="9.58203125" style="3" customWidth="1"/>
    <col min="21" max="21" width="9.9140625" style="3" customWidth="1"/>
    <col min="22" max="22" width="9.83203125" style="3" customWidth="1"/>
    <col min="23" max="23" width="6.1640625" style="3" customWidth="1"/>
    <col min="24" max="24" width="10.08203125" style="3" customWidth="1"/>
    <col min="25" max="16384" width="9" style="3"/>
  </cols>
  <sheetData>
    <row r="1" spans="1:25" s="406" customFormat="1" ht="24" x14ac:dyDescent="0.8">
      <c r="V1" s="409" t="s">
        <v>57</v>
      </c>
    </row>
    <row r="2" spans="1:2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5" s="406" customFormat="1" ht="24" x14ac:dyDescent="0.8">
      <c r="A3" s="449" t="s">
        <v>261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25" x14ac:dyDescent="0.7">
      <c r="A4" s="263"/>
      <c r="B4" s="263"/>
      <c r="C4" s="263"/>
      <c r="D4" s="263"/>
      <c r="E4" s="263"/>
      <c r="F4" s="8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</row>
    <row r="5" spans="1:25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64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65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65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65" t="s">
        <v>60</v>
      </c>
      <c r="X8" s="463"/>
    </row>
    <row r="9" spans="1:25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65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66"/>
      <c r="X10" s="464"/>
    </row>
    <row r="11" spans="1:25" s="1" customFormat="1" x14ac:dyDescent="0.7">
      <c r="A11" s="160">
        <v>1</v>
      </c>
      <c r="B11" s="160" t="s">
        <v>260</v>
      </c>
      <c r="C11" s="160">
        <v>3</v>
      </c>
      <c r="D11" s="161">
        <v>0</v>
      </c>
      <c r="E11" s="161">
        <v>2</v>
      </c>
      <c r="F11" s="161">
        <v>18</v>
      </c>
      <c r="G11" s="162">
        <v>218</v>
      </c>
      <c r="H11" s="163">
        <v>425</v>
      </c>
      <c r="I11" s="281">
        <f>G11*H11</f>
        <v>92650</v>
      </c>
      <c r="J11" s="160">
        <v>1</v>
      </c>
      <c r="K11" s="165" t="s">
        <v>18</v>
      </c>
      <c r="L11" s="165" t="s">
        <v>22</v>
      </c>
      <c r="M11" s="165" t="s">
        <v>29</v>
      </c>
      <c r="N11" s="93">
        <v>150</v>
      </c>
      <c r="O11" s="166">
        <v>5500</v>
      </c>
      <c r="P11" s="166">
        <f>N11*O11</f>
        <v>825000</v>
      </c>
      <c r="Q11" s="165">
        <v>3</v>
      </c>
      <c r="R11" s="282">
        <v>24750</v>
      </c>
      <c r="S11" s="93">
        <f>P11-R11</f>
        <v>800250</v>
      </c>
      <c r="T11" s="93">
        <f>S11+I11</f>
        <v>892900</v>
      </c>
      <c r="U11" s="283">
        <v>76712.5</v>
      </c>
      <c r="V11" s="17">
        <f>T11-U11</f>
        <v>816187.5</v>
      </c>
      <c r="W11" s="76">
        <v>0.3</v>
      </c>
      <c r="X11" s="17">
        <f>V11*W11%</f>
        <v>2448.5625</v>
      </c>
      <c r="Y11" s="29"/>
    </row>
    <row r="12" spans="1:25" s="29" customFormat="1" x14ac:dyDescent="0.7">
      <c r="A12" s="1">
        <v>2</v>
      </c>
      <c r="B12" s="1" t="s">
        <v>619</v>
      </c>
      <c r="C12" s="1">
        <v>1</v>
      </c>
      <c r="D12" s="14">
        <v>23</v>
      </c>
      <c r="E12" s="14">
        <v>3</v>
      </c>
      <c r="F12" s="14">
        <v>8</v>
      </c>
      <c r="G12" s="14">
        <v>9508</v>
      </c>
      <c r="H12" s="23">
        <v>125</v>
      </c>
      <c r="I12" s="101">
        <v>1188500</v>
      </c>
      <c r="J12" s="1">
        <v>2</v>
      </c>
      <c r="K12" s="59"/>
      <c r="L12" s="59"/>
      <c r="M12" s="59"/>
      <c r="N12" s="17"/>
      <c r="O12" s="16"/>
      <c r="P12" s="16"/>
      <c r="Q12" s="59"/>
      <c r="R12" s="84"/>
      <c r="S12" s="17"/>
      <c r="T12" s="17">
        <v>1188500</v>
      </c>
      <c r="U12" s="17">
        <f>T12</f>
        <v>1188500</v>
      </c>
      <c r="V12" s="16">
        <v>0</v>
      </c>
      <c r="W12" s="76">
        <v>0</v>
      </c>
      <c r="X12" s="17">
        <v>0</v>
      </c>
    </row>
    <row r="13" spans="1:25" x14ac:dyDescent="0.7">
      <c r="A13" s="29"/>
      <c r="B13" s="29"/>
      <c r="C13" s="29"/>
      <c r="D13" s="69"/>
      <c r="E13" s="69"/>
      <c r="F13" s="69"/>
      <c r="G13" s="69"/>
      <c r="H13" s="29"/>
      <c r="I13" s="4"/>
      <c r="T13" s="4"/>
      <c r="V13" s="68">
        <f>SUM(V11:V11)</f>
        <v>816187.5</v>
      </c>
      <c r="W13" s="92"/>
      <c r="X13" s="68">
        <f>SUM(X11:X11)</f>
        <v>2448.5625</v>
      </c>
    </row>
    <row r="14" spans="1:25" x14ac:dyDescent="0.7">
      <c r="A14" s="29"/>
      <c r="B14" s="29"/>
      <c r="C14" s="29"/>
      <c r="D14" s="69"/>
      <c r="E14" s="69"/>
      <c r="F14" s="69"/>
      <c r="G14" s="69"/>
      <c r="H14" s="29"/>
    </row>
    <row r="15" spans="1:25" x14ac:dyDescent="0.7">
      <c r="A15" s="142"/>
    </row>
    <row r="18" spans="2:11" x14ac:dyDescent="0.7">
      <c r="B18" s="3" t="s">
        <v>209</v>
      </c>
      <c r="E18" s="3" t="s">
        <v>210</v>
      </c>
      <c r="K18" s="3" t="s">
        <v>530</v>
      </c>
    </row>
    <row r="19" spans="2:11" x14ac:dyDescent="0.7">
      <c r="E19" s="3" t="s">
        <v>211</v>
      </c>
    </row>
    <row r="20" spans="2:11" x14ac:dyDescent="0.7">
      <c r="E20" s="3" t="s">
        <v>212</v>
      </c>
    </row>
    <row r="21" spans="2:11" x14ac:dyDescent="0.7">
      <c r="E21" s="3" t="s">
        <v>213</v>
      </c>
    </row>
    <row r="22" spans="2:11" x14ac:dyDescent="0.7">
      <c r="E22" s="3" t="s">
        <v>214</v>
      </c>
    </row>
  </sheetData>
  <mergeCells count="29">
    <mergeCell ref="K6:K10"/>
    <mergeCell ref="N6:N10"/>
    <mergeCell ref="O6:O10"/>
    <mergeCell ref="P6:P10"/>
    <mergeCell ref="Q6:R6"/>
    <mergeCell ref="L6:L10"/>
    <mergeCell ref="M6:M10"/>
    <mergeCell ref="H6:H10"/>
    <mergeCell ref="I6:I10"/>
    <mergeCell ref="J6:J10"/>
    <mergeCell ref="D8:D10"/>
    <mergeCell ref="E8:E10"/>
    <mergeCell ref="F8:F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S6:S10"/>
    <mergeCell ref="Q7:Q10"/>
    <mergeCell ref="R7:R10"/>
    <mergeCell ref="C6:C10"/>
    <mergeCell ref="D6:F7"/>
    <mergeCell ref="G6:G10"/>
  </mergeCells>
  <pageMargins left="3.937007874015748E-2" right="3.937007874015748E-2" top="0.74803149606299213" bottom="0.74803149606299213" header="0.31496062992125984" footer="0.31496062992125984"/>
  <pageSetup paperSize="9" scale="77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A21"/>
  <sheetViews>
    <sheetView zoomScale="90" zoomScaleNormal="90" workbookViewId="0">
      <selection activeCell="Z7" sqref="Z7"/>
    </sheetView>
  </sheetViews>
  <sheetFormatPr defaultColWidth="9" defaultRowHeight="21" x14ac:dyDescent="0.7"/>
  <cols>
    <col min="1" max="1" width="3" style="3" customWidth="1"/>
    <col min="2" max="2" width="8.1640625" style="3" customWidth="1"/>
    <col min="3" max="3" width="6.5" style="3" customWidth="1"/>
    <col min="4" max="4" width="3.5" style="3" customWidth="1"/>
    <col min="5" max="6" width="3.33203125" style="3" customWidth="1"/>
    <col min="7" max="7" width="5.58203125" style="3" customWidth="1"/>
    <col min="8" max="8" width="7.33203125" style="3" customWidth="1"/>
    <col min="9" max="9" width="9.08203125" style="3" customWidth="1"/>
    <col min="10" max="10" width="3.5" style="3" customWidth="1"/>
    <col min="11" max="11" width="8" style="3" customWidth="1"/>
    <col min="12" max="12" width="9.08203125" style="3" customWidth="1"/>
    <col min="13" max="13" width="8.08203125" style="3" customWidth="1"/>
    <col min="14" max="14" width="7.6640625" style="3" customWidth="1"/>
    <col min="15" max="15" width="7.08203125" style="3" customWidth="1"/>
    <col min="16" max="16" width="8.5" style="3" customWidth="1"/>
    <col min="17" max="17" width="6.1640625" style="3" customWidth="1"/>
    <col min="18" max="18" width="8.58203125" style="3" customWidth="1"/>
    <col min="19" max="19" width="9.5" style="3" customWidth="1"/>
    <col min="20" max="20" width="10.33203125" style="3" customWidth="1"/>
    <col min="21" max="21" width="13.08203125" style="3" hidden="1" customWidth="1"/>
    <col min="22" max="22" width="7.83203125" style="3" customWidth="1"/>
    <col min="23" max="23" width="9.83203125" style="3" customWidth="1"/>
    <col min="24" max="24" width="6.5" style="3" customWidth="1"/>
    <col min="25" max="25" width="8.5" style="3" customWidth="1"/>
    <col min="26" max="16384" width="9" style="3"/>
  </cols>
  <sheetData>
    <row r="1" spans="1:27" s="406" customFormat="1" ht="24" x14ac:dyDescent="0.8">
      <c r="W1" s="409" t="s">
        <v>57</v>
      </c>
    </row>
    <row r="2" spans="1:27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  <c r="Y2" s="448"/>
    </row>
    <row r="3" spans="1:27" s="406" customFormat="1" ht="24" x14ac:dyDescent="0.8">
      <c r="A3" s="449" t="s">
        <v>262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</row>
    <row r="4" spans="1:27" x14ac:dyDescent="0.7">
      <c r="A4" s="263"/>
      <c r="B4" s="263"/>
      <c r="C4" s="263"/>
      <c r="D4" s="263"/>
      <c r="E4" s="263"/>
      <c r="F4" s="8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  <c r="Y4" s="263"/>
    </row>
    <row r="5" spans="1:27" ht="27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6" t="s">
        <v>428</v>
      </c>
      <c r="V5" s="459" t="s">
        <v>3</v>
      </c>
      <c r="W5" s="456" t="s">
        <v>4</v>
      </c>
      <c r="X5" s="264"/>
      <c r="Y5" s="462" t="s">
        <v>62</v>
      </c>
    </row>
    <row r="6" spans="1:27" ht="24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57"/>
      <c r="V6" s="460"/>
      <c r="W6" s="457"/>
      <c r="X6" s="265"/>
      <c r="Y6" s="463"/>
      <c r="AA6" s="3" t="s">
        <v>264</v>
      </c>
    </row>
    <row r="7" spans="1:27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57"/>
      <c r="V7" s="460"/>
      <c r="W7" s="457"/>
      <c r="X7" s="265" t="s">
        <v>59</v>
      </c>
      <c r="Y7" s="463"/>
    </row>
    <row r="8" spans="1:27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57"/>
      <c r="V8" s="460"/>
      <c r="W8" s="457"/>
      <c r="X8" s="265" t="s">
        <v>60</v>
      </c>
      <c r="Y8" s="463"/>
    </row>
    <row r="9" spans="1:27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57"/>
      <c r="V9" s="460"/>
      <c r="W9" s="457"/>
      <c r="X9" s="265" t="s">
        <v>61</v>
      </c>
      <c r="Y9" s="463"/>
    </row>
    <row r="10" spans="1:27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58"/>
      <c r="V10" s="461"/>
      <c r="W10" s="458"/>
      <c r="X10" s="266"/>
      <c r="Y10" s="464"/>
    </row>
    <row r="11" spans="1:27" s="1" customFormat="1" x14ac:dyDescent="0.7">
      <c r="A11" s="1">
        <v>1</v>
      </c>
      <c r="B11" s="1" t="s">
        <v>263</v>
      </c>
      <c r="C11" s="1">
        <v>3</v>
      </c>
      <c r="D11" s="14">
        <v>0</v>
      </c>
      <c r="E11" s="14">
        <v>1</v>
      </c>
      <c r="F11" s="14">
        <v>17</v>
      </c>
      <c r="G11" s="51">
        <v>117</v>
      </c>
      <c r="H11" s="23">
        <v>275</v>
      </c>
      <c r="I11" s="101">
        <f>G11*H11</f>
        <v>32175</v>
      </c>
      <c r="J11" s="1">
        <v>1</v>
      </c>
      <c r="K11" s="59" t="s">
        <v>18</v>
      </c>
      <c r="L11" s="59" t="s">
        <v>22</v>
      </c>
      <c r="M11" s="59" t="s">
        <v>20</v>
      </c>
      <c r="N11" s="1">
        <v>27</v>
      </c>
      <c r="O11" s="16">
        <v>5500</v>
      </c>
      <c r="P11" s="17">
        <f>N11*O11</f>
        <v>148500</v>
      </c>
      <c r="Q11" s="59">
        <v>12</v>
      </c>
      <c r="R11" s="84">
        <v>20790</v>
      </c>
      <c r="S11" s="17">
        <f>P11-R11</f>
        <v>127710</v>
      </c>
      <c r="T11" s="17">
        <f>I11+S11</f>
        <v>159885</v>
      </c>
      <c r="U11" s="17">
        <f>T11</f>
        <v>159885</v>
      </c>
      <c r="V11" s="75">
        <v>30318.75</v>
      </c>
      <c r="W11" s="17">
        <f>T11-V11</f>
        <v>129566.25</v>
      </c>
      <c r="X11" s="76">
        <v>0.3</v>
      </c>
      <c r="Y11" s="17">
        <f>W11*X11%</f>
        <v>388.69875000000002</v>
      </c>
      <c r="Z11" s="29"/>
    </row>
    <row r="12" spans="1:27" x14ac:dyDescent="0.7">
      <c r="I12" s="4"/>
      <c r="T12" s="4"/>
      <c r="U12" s="4"/>
      <c r="W12" s="68">
        <f>SUM(W11:W11)</f>
        <v>129566.25</v>
      </c>
      <c r="X12" s="92"/>
      <c r="Y12" s="68">
        <f>SUM(Y11:Y11)</f>
        <v>388.69875000000002</v>
      </c>
    </row>
    <row r="14" spans="1:27" x14ac:dyDescent="0.7">
      <c r="A14" s="142"/>
    </row>
    <row r="17" spans="2:12" x14ac:dyDescent="0.7">
      <c r="B17" s="3" t="s">
        <v>209</v>
      </c>
      <c r="E17" s="3" t="s">
        <v>210</v>
      </c>
      <c r="L17" s="3" t="s">
        <v>500</v>
      </c>
    </row>
    <row r="18" spans="2:12" x14ac:dyDescent="0.7">
      <c r="E18" s="3" t="s">
        <v>211</v>
      </c>
    </row>
    <row r="19" spans="2:12" x14ac:dyDescent="0.7">
      <c r="E19" s="3" t="s">
        <v>212</v>
      </c>
    </row>
    <row r="20" spans="2:12" x14ac:dyDescent="0.7">
      <c r="E20" s="3" t="s">
        <v>213</v>
      </c>
    </row>
    <row r="21" spans="2:12" x14ac:dyDescent="0.7">
      <c r="E21" s="3" t="s">
        <v>214</v>
      </c>
    </row>
  </sheetData>
  <mergeCells count="30">
    <mergeCell ref="U5:U10"/>
    <mergeCell ref="K6:K10"/>
    <mergeCell ref="N6:N10"/>
    <mergeCell ref="O6:O10"/>
    <mergeCell ref="P6:P10"/>
    <mergeCell ref="Q6:R6"/>
    <mergeCell ref="L6:L10"/>
    <mergeCell ref="M6:M10"/>
    <mergeCell ref="H6:H10"/>
    <mergeCell ref="I6:I10"/>
    <mergeCell ref="J6:J10"/>
    <mergeCell ref="D8:D10"/>
    <mergeCell ref="E8:E10"/>
    <mergeCell ref="F8:F10"/>
    <mergeCell ref="A2:Y2"/>
    <mergeCell ref="A3:Y3"/>
    <mergeCell ref="A5:I5"/>
    <mergeCell ref="J5:S5"/>
    <mergeCell ref="T5:T10"/>
    <mergeCell ref="V5:V10"/>
    <mergeCell ref="W5:W10"/>
    <mergeCell ref="Y5:Y10"/>
    <mergeCell ref="A6:A10"/>
    <mergeCell ref="B6:B10"/>
    <mergeCell ref="S6:S10"/>
    <mergeCell ref="Q7:Q10"/>
    <mergeCell ref="R7:R10"/>
    <mergeCell ref="C6:C10"/>
    <mergeCell ref="D6:F7"/>
    <mergeCell ref="G6:G10"/>
  </mergeCells>
  <pageMargins left="3.937007874015748E-2" right="3.937007874015748E-2" top="0.74803149606299213" bottom="0.74803149606299213" header="0.31496062992125984" footer="0.31496062992125984"/>
  <pageSetup paperSize="9" scale="8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BG27"/>
  <sheetViews>
    <sheetView zoomScale="90" zoomScaleNormal="90" workbookViewId="0">
      <selection activeCell="A23" sqref="A23"/>
    </sheetView>
  </sheetViews>
  <sheetFormatPr defaultColWidth="9" defaultRowHeight="21" x14ac:dyDescent="0.7"/>
  <cols>
    <col min="1" max="1" width="3" style="3" customWidth="1"/>
    <col min="2" max="3" width="9.33203125" style="3" customWidth="1"/>
    <col min="4" max="4" width="7.5" style="3" customWidth="1"/>
    <col min="5" max="5" width="4.6640625" style="3" customWidth="1"/>
    <col min="6" max="6" width="4.58203125" style="3" customWidth="1"/>
    <col min="7" max="7" width="4.83203125" style="3" customWidth="1"/>
    <col min="8" max="8" width="6.5" style="3" customWidth="1"/>
    <col min="9" max="9" width="7.5" style="3" customWidth="1"/>
    <col min="10" max="10" width="9" style="3" customWidth="1"/>
    <col min="11" max="11" width="5" style="3" customWidth="1"/>
    <col min="12" max="12" width="8.08203125" style="3" customWidth="1"/>
    <col min="13" max="13" width="7.83203125" style="3" customWidth="1"/>
    <col min="14" max="15" width="7.1640625" style="3" customWidth="1"/>
    <col min="16" max="16" width="7.08203125" style="3" customWidth="1"/>
    <col min="17" max="17" width="9.6640625" style="3" customWidth="1"/>
    <col min="18" max="18" width="6.5" style="3" customWidth="1"/>
    <col min="19" max="19" width="7.58203125" style="3" customWidth="1"/>
    <col min="20" max="20" width="9" style="3"/>
    <col min="21" max="21" width="11.6640625" style="3" customWidth="1"/>
    <col min="22" max="22" width="9.1640625" style="3" customWidth="1"/>
    <col min="23" max="23" width="9.83203125" style="3" customWidth="1"/>
    <col min="24" max="24" width="5.5" style="3" customWidth="1"/>
    <col min="25" max="25" width="10.08203125" style="3" customWidth="1"/>
    <col min="26" max="16384" width="9" style="3"/>
  </cols>
  <sheetData>
    <row r="1" spans="1:59" s="406" customFormat="1" ht="24" x14ac:dyDescent="0.8">
      <c r="W1" s="409" t="s">
        <v>57</v>
      </c>
    </row>
    <row r="2" spans="1:59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  <c r="Y2" s="448"/>
    </row>
    <row r="3" spans="1:59" s="406" customFormat="1" ht="24" x14ac:dyDescent="0.8">
      <c r="A3" s="449" t="s">
        <v>265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</row>
    <row r="4" spans="1:59" x14ac:dyDescent="0.7">
      <c r="A4" s="263"/>
      <c r="B4" s="263"/>
      <c r="C4" s="263"/>
      <c r="D4" s="263"/>
      <c r="E4" s="263"/>
      <c r="F4" s="263"/>
      <c r="G4" s="8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  <c r="Y4" s="263"/>
    </row>
    <row r="5" spans="1:59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1"/>
      <c r="J5" s="452"/>
      <c r="K5" s="453" t="s">
        <v>64</v>
      </c>
      <c r="L5" s="454"/>
      <c r="M5" s="454"/>
      <c r="N5" s="454"/>
      <c r="O5" s="454"/>
      <c r="P5" s="454"/>
      <c r="Q5" s="454"/>
      <c r="R5" s="454"/>
      <c r="S5" s="454"/>
      <c r="T5" s="455"/>
      <c r="U5" s="456" t="s">
        <v>2</v>
      </c>
      <c r="V5" s="459" t="s">
        <v>3</v>
      </c>
      <c r="W5" s="456" t="s">
        <v>4</v>
      </c>
      <c r="X5" s="264"/>
      <c r="Y5" s="462" t="s">
        <v>62</v>
      </c>
    </row>
    <row r="6" spans="1:59" ht="17.25" customHeight="1" x14ac:dyDescent="0.7">
      <c r="A6" s="425" t="s">
        <v>5</v>
      </c>
      <c r="B6" s="428" t="s">
        <v>68</v>
      </c>
      <c r="C6" s="428" t="s">
        <v>426</v>
      </c>
      <c r="D6" s="429" t="s">
        <v>7</v>
      </c>
      <c r="E6" s="465" t="s">
        <v>6</v>
      </c>
      <c r="F6" s="466"/>
      <c r="G6" s="467"/>
      <c r="H6" s="428" t="s">
        <v>8</v>
      </c>
      <c r="I6" s="428" t="s">
        <v>9</v>
      </c>
      <c r="J6" s="431" t="s">
        <v>65</v>
      </c>
      <c r="K6" s="440" t="s">
        <v>5</v>
      </c>
      <c r="L6" s="434" t="s">
        <v>66</v>
      </c>
      <c r="M6" s="434" t="s">
        <v>11</v>
      </c>
      <c r="N6" s="434" t="s">
        <v>430</v>
      </c>
      <c r="O6" s="434" t="s">
        <v>397</v>
      </c>
      <c r="P6" s="437" t="s">
        <v>438</v>
      </c>
      <c r="Q6" s="434" t="s">
        <v>48</v>
      </c>
      <c r="R6" s="443" t="s">
        <v>12</v>
      </c>
      <c r="S6" s="444"/>
      <c r="T6" s="434" t="s">
        <v>13</v>
      </c>
      <c r="U6" s="457"/>
      <c r="V6" s="460"/>
      <c r="W6" s="457"/>
      <c r="X6" s="265"/>
      <c r="Y6" s="463"/>
    </row>
    <row r="7" spans="1:59" x14ac:dyDescent="0.7">
      <c r="A7" s="426"/>
      <c r="B7" s="429"/>
      <c r="C7" s="429"/>
      <c r="D7" s="429"/>
      <c r="E7" s="468"/>
      <c r="F7" s="469"/>
      <c r="G7" s="470"/>
      <c r="H7" s="429"/>
      <c r="I7" s="429"/>
      <c r="J7" s="432"/>
      <c r="K7" s="441"/>
      <c r="L7" s="435"/>
      <c r="M7" s="435"/>
      <c r="N7" s="435"/>
      <c r="O7" s="435"/>
      <c r="P7" s="438"/>
      <c r="Q7" s="435"/>
      <c r="R7" s="434" t="s">
        <v>67</v>
      </c>
      <c r="S7" s="445" t="s">
        <v>215</v>
      </c>
      <c r="T7" s="435"/>
      <c r="U7" s="457"/>
      <c r="V7" s="460"/>
      <c r="W7" s="457"/>
      <c r="X7" s="265" t="s">
        <v>59</v>
      </c>
      <c r="Y7" s="463"/>
    </row>
    <row r="8" spans="1:59" ht="15.65" customHeight="1" x14ac:dyDescent="0.7">
      <c r="A8" s="426"/>
      <c r="B8" s="429"/>
      <c r="C8" s="429"/>
      <c r="D8" s="429"/>
      <c r="E8" s="425" t="s">
        <v>15</v>
      </c>
      <c r="F8" s="425" t="s">
        <v>16</v>
      </c>
      <c r="G8" s="425" t="s">
        <v>17</v>
      </c>
      <c r="H8" s="429"/>
      <c r="I8" s="429"/>
      <c r="J8" s="432"/>
      <c r="K8" s="441"/>
      <c r="L8" s="435"/>
      <c r="M8" s="435"/>
      <c r="N8" s="435"/>
      <c r="O8" s="435"/>
      <c r="P8" s="438"/>
      <c r="Q8" s="435"/>
      <c r="R8" s="435"/>
      <c r="S8" s="446"/>
      <c r="T8" s="435"/>
      <c r="U8" s="457"/>
      <c r="V8" s="460"/>
      <c r="W8" s="457"/>
      <c r="X8" s="265" t="s">
        <v>60</v>
      </c>
      <c r="Y8" s="463"/>
    </row>
    <row r="9" spans="1:59" ht="42" x14ac:dyDescent="0.7">
      <c r="A9" s="426"/>
      <c r="B9" s="429"/>
      <c r="C9" s="429"/>
      <c r="D9" s="429"/>
      <c r="E9" s="426"/>
      <c r="F9" s="426"/>
      <c r="G9" s="426"/>
      <c r="H9" s="429"/>
      <c r="I9" s="429"/>
      <c r="J9" s="432"/>
      <c r="K9" s="441"/>
      <c r="L9" s="435"/>
      <c r="M9" s="435"/>
      <c r="N9" s="435"/>
      <c r="O9" s="435"/>
      <c r="P9" s="438"/>
      <c r="Q9" s="435"/>
      <c r="R9" s="435"/>
      <c r="S9" s="446"/>
      <c r="T9" s="435"/>
      <c r="U9" s="457"/>
      <c r="V9" s="460"/>
      <c r="W9" s="457"/>
      <c r="X9" s="265" t="s">
        <v>61</v>
      </c>
      <c r="Y9" s="463"/>
    </row>
    <row r="10" spans="1:59" ht="29.25" customHeight="1" x14ac:dyDescent="0.7">
      <c r="A10" s="427"/>
      <c r="B10" s="430"/>
      <c r="C10" s="430"/>
      <c r="D10" s="430"/>
      <c r="E10" s="427"/>
      <c r="F10" s="427"/>
      <c r="G10" s="427"/>
      <c r="H10" s="430"/>
      <c r="I10" s="430"/>
      <c r="J10" s="433"/>
      <c r="K10" s="442"/>
      <c r="L10" s="436"/>
      <c r="M10" s="436"/>
      <c r="N10" s="436"/>
      <c r="O10" s="436"/>
      <c r="P10" s="439"/>
      <c r="Q10" s="436"/>
      <c r="R10" s="436"/>
      <c r="S10" s="447"/>
      <c r="T10" s="436"/>
      <c r="U10" s="458"/>
      <c r="V10" s="461"/>
      <c r="W10" s="458"/>
      <c r="X10" s="266"/>
      <c r="Y10" s="464"/>
    </row>
    <row r="11" spans="1:59" s="1" customFormat="1" x14ac:dyDescent="0.7">
      <c r="A11" s="1">
        <v>1</v>
      </c>
      <c r="B11" s="1" t="s">
        <v>266</v>
      </c>
      <c r="C11" s="1" t="s">
        <v>427</v>
      </c>
      <c r="D11" s="1">
        <v>1</v>
      </c>
      <c r="E11" s="14">
        <v>12</v>
      </c>
      <c r="F11" s="14">
        <v>2</v>
      </c>
      <c r="G11" s="14">
        <v>43</v>
      </c>
      <c r="H11" s="51">
        <v>5043</v>
      </c>
      <c r="I11" s="14">
        <v>100</v>
      </c>
      <c r="J11" s="77">
        <f>H11*I11</f>
        <v>504300</v>
      </c>
      <c r="K11" s="1">
        <v>1</v>
      </c>
      <c r="P11" s="16"/>
      <c r="Q11" s="16"/>
      <c r="T11" s="16"/>
      <c r="U11" s="17">
        <f>J11</f>
        <v>504300</v>
      </c>
      <c r="V11" s="82">
        <v>0</v>
      </c>
      <c r="W11" s="16">
        <v>0</v>
      </c>
      <c r="X11" s="76">
        <v>0.01</v>
      </c>
      <c r="Y11" s="17">
        <v>0</v>
      </c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</row>
    <row r="12" spans="1:59" s="1" customFormat="1" x14ac:dyDescent="0.7">
      <c r="A12" s="1">
        <v>2</v>
      </c>
      <c r="B12" s="1" t="s">
        <v>267</v>
      </c>
      <c r="C12" s="1" t="s">
        <v>427</v>
      </c>
      <c r="D12" s="1">
        <v>1</v>
      </c>
      <c r="E12" s="14">
        <v>6</v>
      </c>
      <c r="F12" s="14">
        <v>0</v>
      </c>
      <c r="G12" s="14">
        <v>70</v>
      </c>
      <c r="H12" s="51">
        <v>2470</v>
      </c>
      <c r="I12" s="23">
        <v>100</v>
      </c>
      <c r="J12" s="77">
        <f t="shared" ref="J12:J19" si="0">H12*I12</f>
        <v>247000</v>
      </c>
      <c r="K12" s="1">
        <v>2</v>
      </c>
      <c r="P12" s="16"/>
      <c r="Q12" s="16"/>
      <c r="T12" s="16"/>
      <c r="U12" s="17">
        <f>J12</f>
        <v>247000</v>
      </c>
      <c r="V12" s="82">
        <v>0</v>
      </c>
      <c r="W12" s="16">
        <v>0</v>
      </c>
      <c r="X12" s="76">
        <v>0.01</v>
      </c>
      <c r="Y12" s="17">
        <v>0</v>
      </c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</row>
    <row r="13" spans="1:59" s="1" customFormat="1" x14ac:dyDescent="0.7">
      <c r="A13" s="1">
        <v>3</v>
      </c>
      <c r="B13" s="1" t="s">
        <v>268</v>
      </c>
      <c r="C13" s="1" t="s">
        <v>427</v>
      </c>
      <c r="D13" s="1">
        <v>3</v>
      </c>
      <c r="E13" s="14">
        <v>1</v>
      </c>
      <c r="F13" s="14">
        <v>1</v>
      </c>
      <c r="G13" s="14">
        <v>97</v>
      </c>
      <c r="H13" s="51">
        <v>597</v>
      </c>
      <c r="I13" s="23">
        <v>150</v>
      </c>
      <c r="J13" s="77">
        <f t="shared" si="0"/>
        <v>89550</v>
      </c>
      <c r="K13" s="1">
        <v>3</v>
      </c>
      <c r="L13" s="1" t="s">
        <v>18</v>
      </c>
      <c r="M13" s="1" t="s">
        <v>22</v>
      </c>
      <c r="N13" s="1" t="s">
        <v>20</v>
      </c>
      <c r="O13" s="1">
        <v>21</v>
      </c>
      <c r="P13" s="16">
        <v>5500</v>
      </c>
      <c r="Q13" s="17">
        <f>O13*P13</f>
        <v>115500</v>
      </c>
      <c r="R13" s="1">
        <v>10</v>
      </c>
      <c r="S13" s="17">
        <v>11550</v>
      </c>
      <c r="T13" s="17">
        <f>Q13-S13</f>
        <v>103950</v>
      </c>
      <c r="U13" s="17">
        <f>T13+J13</f>
        <v>193500</v>
      </c>
      <c r="V13" s="82">
        <v>59175</v>
      </c>
      <c r="W13" s="17">
        <f>U13-V13</f>
        <v>134325</v>
      </c>
      <c r="X13" s="76">
        <v>0.3</v>
      </c>
      <c r="Y13" s="17">
        <f>W13*X13%</f>
        <v>402.97500000000002</v>
      </c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</row>
    <row r="14" spans="1:59" s="1" customFormat="1" x14ac:dyDescent="0.7">
      <c r="A14" s="1">
        <v>4</v>
      </c>
      <c r="B14" s="1" t="s">
        <v>269</v>
      </c>
      <c r="C14" s="1" t="s">
        <v>427</v>
      </c>
      <c r="D14" s="1">
        <v>1</v>
      </c>
      <c r="E14" s="14">
        <v>0</v>
      </c>
      <c r="F14" s="14">
        <v>3</v>
      </c>
      <c r="G14" s="14">
        <v>79</v>
      </c>
      <c r="H14" s="51">
        <v>379</v>
      </c>
      <c r="I14" s="14">
        <v>425</v>
      </c>
      <c r="J14" s="77">
        <f t="shared" si="0"/>
        <v>161075</v>
      </c>
      <c r="K14" s="1">
        <v>4</v>
      </c>
      <c r="P14" s="16"/>
      <c r="Q14" s="16"/>
      <c r="T14" s="16"/>
      <c r="U14" s="17">
        <f t="shared" ref="U14:U19" si="1">J14</f>
        <v>161075</v>
      </c>
      <c r="V14" s="82">
        <f>U14</f>
        <v>161075</v>
      </c>
      <c r="W14" s="16">
        <v>0</v>
      </c>
      <c r="X14" s="76">
        <v>0</v>
      </c>
      <c r="Y14" s="17">
        <f t="shared" ref="Y14:Y19" si="2">W14*X14%</f>
        <v>0</v>
      </c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</row>
    <row r="15" spans="1:59" s="1" customFormat="1" x14ac:dyDescent="0.7">
      <c r="A15" s="1">
        <v>5</v>
      </c>
      <c r="B15" s="1" t="s">
        <v>270</v>
      </c>
      <c r="C15" s="1" t="s">
        <v>427</v>
      </c>
      <c r="D15" s="1">
        <v>1</v>
      </c>
      <c r="E15" s="14">
        <v>3</v>
      </c>
      <c r="F15" s="14">
        <v>0</v>
      </c>
      <c r="G15" s="14">
        <v>0</v>
      </c>
      <c r="H15" s="51">
        <v>1200</v>
      </c>
      <c r="I15" s="14">
        <v>100</v>
      </c>
      <c r="J15" s="77">
        <f t="shared" si="0"/>
        <v>120000</v>
      </c>
      <c r="K15" s="1">
        <v>5</v>
      </c>
      <c r="P15" s="16"/>
      <c r="Q15" s="16"/>
      <c r="T15" s="16"/>
      <c r="U15" s="17">
        <f t="shared" si="1"/>
        <v>120000</v>
      </c>
      <c r="V15" s="82">
        <f t="shared" ref="V15:V18" si="3">U15</f>
        <v>120000</v>
      </c>
      <c r="W15" s="16">
        <v>0</v>
      </c>
      <c r="X15" s="76">
        <v>0</v>
      </c>
      <c r="Y15" s="17">
        <f t="shared" si="2"/>
        <v>0</v>
      </c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</row>
    <row r="16" spans="1:59" s="1" customFormat="1" x14ac:dyDescent="0.7">
      <c r="A16" s="1">
        <v>6</v>
      </c>
      <c r="B16" s="1" t="s">
        <v>271</v>
      </c>
      <c r="C16" s="1" t="s">
        <v>427</v>
      </c>
      <c r="D16" s="1">
        <v>1</v>
      </c>
      <c r="E16" s="14">
        <v>0</v>
      </c>
      <c r="F16" s="14">
        <v>0</v>
      </c>
      <c r="G16" s="14">
        <v>13</v>
      </c>
      <c r="H16" s="51">
        <v>13</v>
      </c>
      <c r="I16" s="14">
        <v>125</v>
      </c>
      <c r="J16" s="77">
        <f t="shared" si="0"/>
        <v>1625</v>
      </c>
      <c r="K16" s="1">
        <v>6</v>
      </c>
      <c r="P16" s="16"/>
      <c r="Q16" s="16"/>
      <c r="T16" s="16"/>
      <c r="U16" s="17">
        <f t="shared" si="1"/>
        <v>1625</v>
      </c>
      <c r="V16" s="82">
        <f t="shared" si="3"/>
        <v>1625</v>
      </c>
      <c r="W16" s="16">
        <v>0</v>
      </c>
      <c r="X16" s="76">
        <v>0</v>
      </c>
      <c r="Y16" s="17">
        <f t="shared" si="2"/>
        <v>0</v>
      </c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</row>
    <row r="17" spans="1:25" s="29" customFormat="1" x14ac:dyDescent="0.7">
      <c r="A17" s="1">
        <v>7</v>
      </c>
      <c r="B17" s="1" t="s">
        <v>581</v>
      </c>
      <c r="C17" s="1" t="s">
        <v>427</v>
      </c>
      <c r="D17" s="1">
        <v>1</v>
      </c>
      <c r="E17" s="14">
        <v>8</v>
      </c>
      <c r="F17" s="14">
        <v>1</v>
      </c>
      <c r="G17" s="14">
        <v>42</v>
      </c>
      <c r="H17" s="51">
        <v>3342</v>
      </c>
      <c r="I17" s="14">
        <v>100</v>
      </c>
      <c r="J17" s="77">
        <f t="shared" si="0"/>
        <v>334200</v>
      </c>
      <c r="K17" s="1">
        <v>7</v>
      </c>
      <c r="L17" s="1"/>
      <c r="M17" s="1"/>
      <c r="N17" s="1"/>
      <c r="O17" s="1"/>
      <c r="P17" s="16"/>
      <c r="Q17" s="16"/>
      <c r="R17" s="1"/>
      <c r="S17" s="1"/>
      <c r="T17" s="16"/>
      <c r="U17" s="17">
        <f t="shared" si="1"/>
        <v>334200</v>
      </c>
      <c r="V17" s="82">
        <f t="shared" si="3"/>
        <v>334200</v>
      </c>
      <c r="W17" s="16">
        <v>0</v>
      </c>
      <c r="X17" s="76">
        <v>0</v>
      </c>
      <c r="Y17" s="17">
        <f t="shared" si="2"/>
        <v>0</v>
      </c>
    </row>
    <row r="18" spans="1:25" s="29" customFormat="1" x14ac:dyDescent="0.7">
      <c r="A18" s="1">
        <v>8</v>
      </c>
      <c r="B18" s="1" t="s">
        <v>582</v>
      </c>
      <c r="C18" s="1" t="s">
        <v>427</v>
      </c>
      <c r="D18" s="1">
        <v>1</v>
      </c>
      <c r="E18" s="14">
        <v>3</v>
      </c>
      <c r="F18" s="14">
        <v>1</v>
      </c>
      <c r="G18" s="14">
        <v>97</v>
      </c>
      <c r="H18" s="51">
        <v>1397</v>
      </c>
      <c r="I18" s="14">
        <v>100</v>
      </c>
      <c r="J18" s="77">
        <f t="shared" si="0"/>
        <v>139700</v>
      </c>
      <c r="K18" s="1">
        <v>8</v>
      </c>
      <c r="L18" s="1"/>
      <c r="M18" s="1"/>
      <c r="N18" s="1"/>
      <c r="O18" s="1"/>
      <c r="P18" s="16"/>
      <c r="Q18" s="16"/>
      <c r="R18" s="1"/>
      <c r="S18" s="1"/>
      <c r="T18" s="16"/>
      <c r="U18" s="17">
        <f t="shared" si="1"/>
        <v>139700</v>
      </c>
      <c r="V18" s="82">
        <f t="shared" si="3"/>
        <v>139700</v>
      </c>
      <c r="W18" s="16">
        <v>0</v>
      </c>
      <c r="X18" s="76">
        <v>0</v>
      </c>
      <c r="Y18" s="17">
        <f t="shared" si="2"/>
        <v>0</v>
      </c>
    </row>
    <row r="19" spans="1:25" s="29" customFormat="1" x14ac:dyDescent="0.7">
      <c r="A19" s="1">
        <v>9</v>
      </c>
      <c r="B19" s="2" t="s">
        <v>47</v>
      </c>
      <c r="C19" s="1" t="s">
        <v>427</v>
      </c>
      <c r="D19" s="28">
        <v>1</v>
      </c>
      <c r="E19" s="28">
        <v>3</v>
      </c>
      <c r="F19" s="28">
        <v>0</v>
      </c>
      <c r="G19" s="28">
        <v>48</v>
      </c>
      <c r="H19" s="2">
        <v>1248</v>
      </c>
      <c r="I19" s="2">
        <v>150</v>
      </c>
      <c r="J19" s="77">
        <f t="shared" si="0"/>
        <v>187200</v>
      </c>
      <c r="K19" s="103">
        <v>9</v>
      </c>
      <c r="L19" s="2"/>
      <c r="M19" s="2"/>
      <c r="N19" s="2"/>
      <c r="O19" s="2"/>
      <c r="P19" s="2"/>
      <c r="Q19" s="2"/>
      <c r="R19" s="2"/>
      <c r="S19" s="2"/>
      <c r="T19" s="2"/>
      <c r="U19" s="17">
        <f t="shared" si="1"/>
        <v>187200</v>
      </c>
      <c r="V19" s="82">
        <v>0</v>
      </c>
      <c r="W19" s="17">
        <f t="shared" ref="W19" si="4">U19</f>
        <v>187200</v>
      </c>
      <c r="X19" s="284">
        <v>0.01</v>
      </c>
      <c r="Y19" s="17">
        <f t="shared" si="2"/>
        <v>18.720000000000002</v>
      </c>
    </row>
    <row r="20" spans="1:25" x14ac:dyDescent="0.7">
      <c r="E20" s="29"/>
      <c r="F20" s="29"/>
      <c r="G20" s="29"/>
      <c r="W20" s="172">
        <f>SUM(W11:W19)</f>
        <v>321525</v>
      </c>
      <c r="X20" s="92"/>
      <c r="Y20" s="68">
        <f>SUM(Y13:Y19)</f>
        <v>421.69500000000005</v>
      </c>
    </row>
    <row r="22" spans="1:25" x14ac:dyDescent="0.7">
      <c r="A22" s="142"/>
    </row>
    <row r="23" spans="1:25" x14ac:dyDescent="0.7">
      <c r="B23" s="3" t="s">
        <v>209</v>
      </c>
      <c r="F23" s="3" t="s">
        <v>210</v>
      </c>
      <c r="O23" s="3" t="s">
        <v>444</v>
      </c>
    </row>
    <row r="24" spans="1:25" x14ac:dyDescent="0.7">
      <c r="F24" s="3" t="s">
        <v>211</v>
      </c>
    </row>
    <row r="25" spans="1:25" x14ac:dyDescent="0.7">
      <c r="F25" s="3" t="s">
        <v>212</v>
      </c>
    </row>
    <row r="26" spans="1:25" x14ac:dyDescent="0.7">
      <c r="F26" s="3" t="s">
        <v>213</v>
      </c>
    </row>
    <row r="27" spans="1:25" x14ac:dyDescent="0.7">
      <c r="F27" s="3" t="s">
        <v>214</v>
      </c>
    </row>
  </sheetData>
  <mergeCells count="30">
    <mergeCell ref="H6:H10"/>
    <mergeCell ref="I6:I10"/>
    <mergeCell ref="J6:J10"/>
    <mergeCell ref="L6:L10"/>
    <mergeCell ref="O6:O10"/>
    <mergeCell ref="K6:K10"/>
    <mergeCell ref="M6:M10"/>
    <mergeCell ref="N6:N10"/>
    <mergeCell ref="P6:P10"/>
    <mergeCell ref="Q6:Q10"/>
    <mergeCell ref="R6:S6"/>
    <mergeCell ref="T6:T10"/>
    <mergeCell ref="R7:R10"/>
    <mergeCell ref="S7:S10"/>
    <mergeCell ref="C6:C10"/>
    <mergeCell ref="E8:E10"/>
    <mergeCell ref="F8:F10"/>
    <mergeCell ref="G8:G10"/>
    <mergeCell ref="A2:Y2"/>
    <mergeCell ref="A3:Y3"/>
    <mergeCell ref="A5:J5"/>
    <mergeCell ref="K5:T5"/>
    <mergeCell ref="U5:U10"/>
    <mergeCell ref="V5:V10"/>
    <mergeCell ref="W5:W10"/>
    <mergeCell ref="Y5:Y10"/>
    <mergeCell ref="A6:A10"/>
    <mergeCell ref="B6:B10"/>
    <mergeCell ref="D6:D10"/>
    <mergeCell ref="E6:G7"/>
  </mergeCells>
  <pageMargins left="3.937007874015748E-2" right="3.937007874015748E-2" top="0.74803149606299213" bottom="0.74803149606299213" header="0.31496062992125984" footer="0.31496062992125984"/>
  <pageSetup paperSize="9" scale="72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BR22"/>
  <sheetViews>
    <sheetView zoomScale="90" zoomScaleNormal="90" workbookViewId="0">
      <selection activeCell="A18" sqref="A18"/>
    </sheetView>
  </sheetViews>
  <sheetFormatPr defaultColWidth="9" defaultRowHeight="21" x14ac:dyDescent="0.7"/>
  <cols>
    <col min="1" max="1" width="3" style="3" customWidth="1"/>
    <col min="2" max="2" width="9.33203125" style="3" customWidth="1"/>
    <col min="3" max="3" width="6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1.33203125" style="3" customWidth="1"/>
    <col min="10" max="10" width="4.33203125" style="3" customWidth="1"/>
    <col min="11" max="13" width="9.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6.5" style="3" customWidth="1"/>
    <col min="18" max="18" width="9" style="3" customWidth="1"/>
    <col min="19" max="19" width="9" style="3"/>
    <col min="20" max="20" width="12.08203125" style="3" customWidth="1"/>
    <col min="21" max="21" width="9.33203125" style="3" customWidth="1"/>
    <col min="22" max="22" width="9.83203125" style="3" customWidth="1"/>
    <col min="23" max="23" width="5.5" style="3" customWidth="1"/>
    <col min="24" max="24" width="10.08203125" style="3" customWidth="1"/>
    <col min="25" max="16384" width="9" style="3"/>
  </cols>
  <sheetData>
    <row r="1" spans="1:70" s="406" customFormat="1" ht="24" x14ac:dyDescent="0.8">
      <c r="V1" s="409" t="s">
        <v>57</v>
      </c>
    </row>
    <row r="2" spans="1:70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70" s="406" customFormat="1" ht="24" x14ac:dyDescent="0.8">
      <c r="A3" s="449" t="s">
        <v>272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70" x14ac:dyDescent="0.7">
      <c r="A4" s="137"/>
      <c r="B4" s="137"/>
      <c r="C4" s="137"/>
      <c r="D4" s="137"/>
      <c r="E4" s="137"/>
      <c r="F4" s="83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</row>
    <row r="5" spans="1:70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38"/>
      <c r="X5" s="462" t="s">
        <v>62</v>
      </c>
    </row>
    <row r="6" spans="1:70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39"/>
      <c r="X6" s="463"/>
    </row>
    <row r="7" spans="1:70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39" t="s">
        <v>59</v>
      </c>
      <c r="X7" s="463"/>
    </row>
    <row r="8" spans="1:70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39" t="s">
        <v>60</v>
      </c>
      <c r="X8" s="463"/>
    </row>
    <row r="9" spans="1:70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39" t="s">
        <v>61</v>
      </c>
      <c r="X9" s="463"/>
    </row>
    <row r="10" spans="1:70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40"/>
      <c r="X10" s="464"/>
    </row>
    <row r="11" spans="1:70" s="1" customFormat="1" x14ac:dyDescent="0.7">
      <c r="A11" s="1">
        <v>1</v>
      </c>
      <c r="B11" s="1" t="s">
        <v>273</v>
      </c>
      <c r="C11" s="1">
        <v>3</v>
      </c>
      <c r="D11" s="14">
        <v>9</v>
      </c>
      <c r="E11" s="14">
        <v>1</v>
      </c>
      <c r="F11" s="14">
        <v>90</v>
      </c>
      <c r="G11" s="51">
        <v>3790</v>
      </c>
      <c r="H11" s="23">
        <v>100</v>
      </c>
      <c r="I11" s="77">
        <f>G11*H11</f>
        <v>379000</v>
      </c>
      <c r="J11" s="1">
        <v>1</v>
      </c>
      <c r="K11" s="59" t="s">
        <v>18</v>
      </c>
      <c r="L11" s="59" t="s">
        <v>19</v>
      </c>
      <c r="M11" s="59" t="s">
        <v>20</v>
      </c>
      <c r="N11" s="1">
        <v>24</v>
      </c>
      <c r="O11" s="16">
        <v>5500</v>
      </c>
      <c r="P11" s="17">
        <f>N11*O11</f>
        <v>132000</v>
      </c>
      <c r="Q11" s="59">
        <v>42</v>
      </c>
      <c r="R11" s="84">
        <f>P11*93%</f>
        <v>122760</v>
      </c>
      <c r="S11" s="17">
        <f>P11-R11</f>
        <v>9240</v>
      </c>
      <c r="T11" s="17">
        <f>I11+S11</f>
        <v>388240</v>
      </c>
      <c r="U11" s="82">
        <v>378400</v>
      </c>
      <c r="V11" s="17">
        <f>T11-U11</f>
        <v>9840</v>
      </c>
      <c r="W11" s="76">
        <v>0.3</v>
      </c>
      <c r="X11" s="17">
        <f>V11*W11%</f>
        <v>29.52</v>
      </c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</row>
    <row r="12" spans="1:70" s="1" customFormat="1" x14ac:dyDescent="0.7">
      <c r="A12" s="1">
        <v>2</v>
      </c>
      <c r="B12" s="1" t="s">
        <v>274</v>
      </c>
      <c r="C12" s="1">
        <v>1</v>
      </c>
      <c r="D12" s="14">
        <v>0</v>
      </c>
      <c r="E12" s="14">
        <v>1</v>
      </c>
      <c r="F12" s="14">
        <v>42</v>
      </c>
      <c r="G12" s="51">
        <v>142</v>
      </c>
      <c r="H12" s="14">
        <v>125</v>
      </c>
      <c r="I12" s="77">
        <f t="shared" ref="I12" si="0">G12*H12</f>
        <v>17750</v>
      </c>
      <c r="J12" s="1">
        <v>2</v>
      </c>
      <c r="O12" s="16"/>
      <c r="P12" s="16"/>
      <c r="S12" s="16"/>
      <c r="T12" s="17">
        <f>I12</f>
        <v>17750</v>
      </c>
      <c r="U12" s="17">
        <f>T12</f>
        <v>17750</v>
      </c>
      <c r="V12" s="16">
        <v>0</v>
      </c>
      <c r="W12" s="76">
        <v>0</v>
      </c>
      <c r="X12" s="17">
        <v>0</v>
      </c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</row>
    <row r="13" spans="1:70" x14ac:dyDescent="0.7">
      <c r="I13" s="4"/>
      <c r="T13" s="4"/>
      <c r="V13" s="68">
        <f>SUM(V11:V12)</f>
        <v>9840</v>
      </c>
      <c r="W13" s="92"/>
      <c r="X13" s="68">
        <f>SUM(X11:X12)</f>
        <v>29.52</v>
      </c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</row>
    <row r="14" spans="1:70" x14ac:dyDescent="0.7"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</row>
    <row r="15" spans="1:70" x14ac:dyDescent="0.7">
      <c r="A15" s="142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</row>
    <row r="18" spans="2:14" x14ac:dyDescent="0.7">
      <c r="B18" s="3" t="s">
        <v>209</v>
      </c>
      <c r="E18" s="3" t="s">
        <v>210</v>
      </c>
      <c r="N18" s="3" t="s">
        <v>445</v>
      </c>
    </row>
    <row r="19" spans="2:14" x14ac:dyDescent="0.7">
      <c r="E19" s="3" t="s">
        <v>211</v>
      </c>
    </row>
    <row r="20" spans="2:14" x14ac:dyDescent="0.7">
      <c r="E20" s="3" t="s">
        <v>212</v>
      </c>
    </row>
    <row r="21" spans="2:14" x14ac:dyDescent="0.7">
      <c r="E21" s="3" t="s">
        <v>213</v>
      </c>
    </row>
    <row r="22" spans="2:14" x14ac:dyDescent="0.7">
      <c r="E22" s="3" t="s">
        <v>214</v>
      </c>
    </row>
  </sheetData>
  <mergeCells count="29">
    <mergeCell ref="O6:O10"/>
    <mergeCell ref="P6:P10"/>
    <mergeCell ref="Q6:R6"/>
    <mergeCell ref="S6:S10"/>
    <mergeCell ref="Q7:Q10"/>
    <mergeCell ref="R7:R10"/>
    <mergeCell ref="H6:H10"/>
    <mergeCell ref="I6:I10"/>
    <mergeCell ref="K6:K10"/>
    <mergeCell ref="N6:N10"/>
    <mergeCell ref="J6:J10"/>
    <mergeCell ref="L6:L10"/>
    <mergeCell ref="M6:M10"/>
    <mergeCell ref="D8:D10"/>
    <mergeCell ref="E8:E10"/>
    <mergeCell ref="F8:F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</mergeCells>
  <pageMargins left="3.937007874015748E-2" right="3.937007874015748E-2" top="0.74803149606299213" bottom="0.74803149606299213" header="0.31496062992125984" footer="0.31496062992125984"/>
  <pageSetup paperSize="9" scale="72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BT21"/>
  <sheetViews>
    <sheetView topLeftCell="O1" zoomScale="90" zoomScaleNormal="90" workbookViewId="0">
      <selection activeCell="S22" sqref="S22"/>
    </sheetView>
  </sheetViews>
  <sheetFormatPr defaultColWidth="9" defaultRowHeight="21" x14ac:dyDescent="0.7"/>
  <cols>
    <col min="1" max="1" width="3" style="3" customWidth="1"/>
    <col min="2" max="2" width="9.33203125" style="3" customWidth="1"/>
    <col min="3" max="3" width="6.0820312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7.5" style="3" customWidth="1"/>
    <col min="9" max="9" width="9" style="3" customWidth="1"/>
    <col min="10" max="10" width="4.33203125" style="3" customWidth="1"/>
    <col min="11" max="13" width="10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6.5" style="3" customWidth="1"/>
    <col min="18" max="18" width="8.83203125" style="3" customWidth="1"/>
    <col min="19" max="19" width="9" style="3"/>
    <col min="20" max="20" width="11.5" style="3" customWidth="1"/>
    <col min="21" max="21" width="9" style="3" customWidth="1"/>
    <col min="22" max="22" width="9.83203125" style="3" customWidth="1"/>
    <col min="23" max="23" width="5.5" style="3" customWidth="1"/>
    <col min="24" max="24" width="10.08203125" style="3" customWidth="1"/>
    <col min="25" max="16384" width="9" style="3"/>
  </cols>
  <sheetData>
    <row r="1" spans="1:72" s="406" customFormat="1" ht="24" x14ac:dyDescent="0.8">
      <c r="V1" s="409" t="s">
        <v>57</v>
      </c>
    </row>
    <row r="2" spans="1:72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72" s="406" customFormat="1" ht="24" x14ac:dyDescent="0.8">
      <c r="A3" s="449" t="s">
        <v>275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72" x14ac:dyDescent="0.7">
      <c r="A4" s="137"/>
      <c r="B4" s="137"/>
      <c r="C4" s="137"/>
      <c r="D4" s="137"/>
      <c r="E4" s="137"/>
      <c r="F4" s="83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</row>
    <row r="5" spans="1:72" ht="23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38"/>
      <c r="X5" s="462" t="s">
        <v>62</v>
      </c>
    </row>
    <row r="6" spans="1:72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39"/>
      <c r="X6" s="463"/>
    </row>
    <row r="7" spans="1:72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39" t="s">
        <v>59</v>
      </c>
      <c r="X7" s="463"/>
    </row>
    <row r="8" spans="1:72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39" t="s">
        <v>60</v>
      </c>
      <c r="X8" s="463"/>
    </row>
    <row r="9" spans="1:72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39" t="s">
        <v>61</v>
      </c>
      <c r="X9" s="463"/>
    </row>
    <row r="10" spans="1:72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40"/>
      <c r="X10" s="464"/>
    </row>
    <row r="11" spans="1:72" s="1" customFormat="1" x14ac:dyDescent="0.7">
      <c r="A11" s="1">
        <v>1</v>
      </c>
      <c r="B11" s="1" t="s">
        <v>276</v>
      </c>
      <c r="C11" s="1">
        <v>1</v>
      </c>
      <c r="D11" s="14">
        <v>0</v>
      </c>
      <c r="E11" s="14">
        <v>3</v>
      </c>
      <c r="F11" s="14">
        <v>57</v>
      </c>
      <c r="G11" s="51">
        <v>357</v>
      </c>
      <c r="H11" s="23">
        <v>150</v>
      </c>
      <c r="I11" s="77">
        <f>G11*H11</f>
        <v>53550</v>
      </c>
      <c r="J11" s="1">
        <v>1</v>
      </c>
      <c r="O11" s="16"/>
      <c r="P11" s="16"/>
      <c r="S11" s="16"/>
      <c r="T11" s="17">
        <v>53550</v>
      </c>
      <c r="U11" s="82">
        <v>0</v>
      </c>
      <c r="V11" s="16">
        <v>0</v>
      </c>
      <c r="W11" s="76">
        <v>0</v>
      </c>
      <c r="X11" s="17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</row>
    <row r="12" spans="1:72" s="1" customFormat="1" x14ac:dyDescent="0.7">
      <c r="A12" s="1">
        <v>2</v>
      </c>
      <c r="B12" s="1" t="s">
        <v>277</v>
      </c>
      <c r="C12" s="1">
        <v>3</v>
      </c>
      <c r="D12" s="14">
        <v>0</v>
      </c>
      <c r="E12" s="14">
        <v>3</v>
      </c>
      <c r="F12" s="14">
        <v>59</v>
      </c>
      <c r="G12" s="51">
        <v>359</v>
      </c>
      <c r="H12" s="23">
        <v>425</v>
      </c>
      <c r="I12" s="77">
        <f t="shared" ref="I12:I13" si="0">G12*H12</f>
        <v>152575</v>
      </c>
      <c r="J12" s="1">
        <v>2</v>
      </c>
      <c r="K12" s="1" t="s">
        <v>18</v>
      </c>
      <c r="L12" s="1" t="s">
        <v>19</v>
      </c>
      <c r="M12" s="1" t="s">
        <v>20</v>
      </c>
      <c r="N12" s="1">
        <v>30</v>
      </c>
      <c r="O12" s="16">
        <v>5500</v>
      </c>
      <c r="P12" s="17">
        <f>N12*O12</f>
        <v>165000</v>
      </c>
      <c r="Q12" s="1">
        <v>52</v>
      </c>
      <c r="R12" s="17">
        <f>P12*93%</f>
        <v>153450</v>
      </c>
      <c r="S12" s="17">
        <f>P12-R12</f>
        <v>11550</v>
      </c>
      <c r="T12" s="17">
        <f>S12+I12</f>
        <v>164125</v>
      </c>
      <c r="U12" s="82">
        <v>149387.5</v>
      </c>
      <c r="V12" s="17">
        <f>T12-U12</f>
        <v>14737.5</v>
      </c>
      <c r="W12" s="76">
        <v>0.3</v>
      </c>
      <c r="X12" s="17">
        <f>V12*W12%</f>
        <v>44.212499999999999</v>
      </c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</row>
    <row r="13" spans="1:72" s="1" customFormat="1" x14ac:dyDescent="0.7">
      <c r="A13" s="1">
        <v>3</v>
      </c>
      <c r="B13" s="1" t="s">
        <v>278</v>
      </c>
      <c r="C13" s="1">
        <v>1</v>
      </c>
      <c r="D13" s="14">
        <v>0</v>
      </c>
      <c r="E13" s="14">
        <v>1</v>
      </c>
      <c r="F13" s="14">
        <v>0</v>
      </c>
      <c r="G13" s="51">
        <v>100</v>
      </c>
      <c r="H13" s="23">
        <v>425</v>
      </c>
      <c r="I13" s="77">
        <f t="shared" si="0"/>
        <v>42500</v>
      </c>
      <c r="J13" s="1">
        <v>3</v>
      </c>
      <c r="O13" s="16"/>
      <c r="P13" s="16"/>
      <c r="S13" s="16"/>
      <c r="T13" s="17">
        <v>42500</v>
      </c>
      <c r="U13" s="17">
        <f>T13</f>
        <v>42500</v>
      </c>
      <c r="V13" s="16">
        <v>0</v>
      </c>
      <c r="W13" s="76">
        <v>0</v>
      </c>
      <c r="X13" s="17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</row>
    <row r="14" spans="1:72" x14ac:dyDescent="0.7">
      <c r="C14" s="29"/>
      <c r="D14" s="29"/>
      <c r="E14" s="29"/>
      <c r="F14" s="29"/>
      <c r="G14" s="29"/>
      <c r="V14" s="68">
        <f>SUM(V11:V13)</f>
        <v>14737.5</v>
      </c>
      <c r="W14" s="92"/>
      <c r="X14" s="68">
        <f>SUM(X11:X13)</f>
        <v>44.212499999999999</v>
      </c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</row>
    <row r="16" spans="1:72" x14ac:dyDescent="0.7">
      <c r="A16" s="142"/>
    </row>
    <row r="17" spans="2:14" x14ac:dyDescent="0.7">
      <c r="B17" s="3" t="s">
        <v>209</v>
      </c>
      <c r="E17" s="3" t="s">
        <v>210</v>
      </c>
      <c r="N17" s="3" t="s">
        <v>501</v>
      </c>
    </row>
    <row r="18" spans="2:14" x14ac:dyDescent="0.7">
      <c r="E18" s="3" t="s">
        <v>211</v>
      </c>
    </row>
    <row r="19" spans="2:14" x14ac:dyDescent="0.7">
      <c r="E19" s="3" t="s">
        <v>212</v>
      </c>
    </row>
    <row r="20" spans="2:14" x14ac:dyDescent="0.7">
      <c r="E20" s="3" t="s">
        <v>213</v>
      </c>
    </row>
    <row r="21" spans="2:14" x14ac:dyDescent="0.7">
      <c r="E21" s="3" t="s">
        <v>214</v>
      </c>
    </row>
  </sheetData>
  <mergeCells count="29">
    <mergeCell ref="O6:O10"/>
    <mergeCell ref="P6:P10"/>
    <mergeCell ref="Q6:R6"/>
    <mergeCell ref="S6:S10"/>
    <mergeCell ref="Q7:Q10"/>
    <mergeCell ref="R7:R10"/>
    <mergeCell ref="H6:H10"/>
    <mergeCell ref="I6:I10"/>
    <mergeCell ref="K6:K10"/>
    <mergeCell ref="N6:N10"/>
    <mergeCell ref="J6:J10"/>
    <mergeCell ref="L6:L10"/>
    <mergeCell ref="M6:M10"/>
    <mergeCell ref="D8:D10"/>
    <mergeCell ref="E8:E10"/>
    <mergeCell ref="F8:F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</mergeCells>
  <pageMargins left="3.937007874015748E-2" right="3.937007874015748E-2" top="0.74803149606299213" bottom="0.74803149606299213" header="0.31496062992125984" footer="0.31496062992125984"/>
  <pageSetup paperSize="9" scale="73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CD22"/>
  <sheetViews>
    <sheetView zoomScale="90" zoomScaleNormal="90" workbookViewId="0">
      <selection activeCell="A18" sqref="A18"/>
    </sheetView>
  </sheetViews>
  <sheetFormatPr defaultColWidth="9" defaultRowHeight="21" x14ac:dyDescent="0.7"/>
  <cols>
    <col min="1" max="1" width="3" style="3" customWidth="1"/>
    <col min="2" max="2" width="9.33203125" style="3" customWidth="1"/>
    <col min="3" max="3" width="7.3320312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7.5" style="3" customWidth="1"/>
    <col min="9" max="9" width="9" style="3" customWidth="1"/>
    <col min="10" max="10" width="4.33203125" style="3" customWidth="1"/>
    <col min="11" max="11" width="9" style="3" customWidth="1"/>
    <col min="12" max="13" width="7.6640625" style="3" customWidth="1"/>
    <col min="14" max="14" width="8.5" style="3" customWidth="1"/>
    <col min="15" max="15" width="7.08203125" style="3" customWidth="1"/>
    <col min="16" max="16" width="9.6640625" style="3" customWidth="1"/>
    <col min="17" max="17" width="6.5" style="3" customWidth="1"/>
    <col min="18" max="18" width="8.83203125" style="3" customWidth="1"/>
    <col min="19" max="19" width="9" style="3"/>
    <col min="20" max="20" width="11.08203125" style="3" customWidth="1"/>
    <col min="21" max="21" width="9.08203125" style="3" customWidth="1"/>
    <col min="22" max="22" width="9.83203125" style="3" customWidth="1"/>
    <col min="23" max="23" width="5.5" style="3" customWidth="1"/>
    <col min="24" max="24" width="10.08203125" style="3" customWidth="1"/>
    <col min="25" max="16384" width="9" style="3"/>
  </cols>
  <sheetData>
    <row r="1" spans="1:82" s="406" customFormat="1" ht="24" x14ac:dyDescent="0.8">
      <c r="V1" s="409" t="s">
        <v>57</v>
      </c>
    </row>
    <row r="2" spans="1:82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82" s="406" customFormat="1" ht="24" x14ac:dyDescent="0.8">
      <c r="A3" s="449" t="s">
        <v>279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82" x14ac:dyDescent="0.7">
      <c r="A4" s="137"/>
      <c r="B4" s="137"/>
      <c r="C4" s="137"/>
      <c r="D4" s="137"/>
      <c r="E4" s="137"/>
      <c r="F4" s="83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</row>
    <row r="5" spans="1:82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38"/>
      <c r="X5" s="462" t="s">
        <v>62</v>
      </c>
    </row>
    <row r="6" spans="1:82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39"/>
      <c r="X6" s="463"/>
    </row>
    <row r="7" spans="1:82" ht="15.65" customHeight="1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39" t="s">
        <v>59</v>
      </c>
      <c r="X7" s="463"/>
    </row>
    <row r="8" spans="1:82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39" t="s">
        <v>60</v>
      </c>
      <c r="X8" s="463"/>
    </row>
    <row r="9" spans="1:82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39" t="s">
        <v>61</v>
      </c>
      <c r="X9" s="463"/>
    </row>
    <row r="10" spans="1:82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40"/>
      <c r="X10" s="464"/>
    </row>
    <row r="11" spans="1:82" s="1" customFormat="1" x14ac:dyDescent="0.7">
      <c r="A11" s="1">
        <v>1</v>
      </c>
      <c r="B11" s="1" t="s">
        <v>280</v>
      </c>
      <c r="C11" s="1">
        <v>3</v>
      </c>
      <c r="D11" s="14">
        <v>0</v>
      </c>
      <c r="E11" s="14">
        <v>0</v>
      </c>
      <c r="F11" s="14">
        <v>19</v>
      </c>
      <c r="G11" s="51">
        <v>19</v>
      </c>
      <c r="H11" s="14">
        <v>125</v>
      </c>
      <c r="I11" s="77">
        <f>G11*H11</f>
        <v>2375</v>
      </c>
      <c r="J11" s="1">
        <v>1</v>
      </c>
      <c r="K11" s="1" t="s">
        <v>18</v>
      </c>
      <c r="L11" s="1" t="s">
        <v>22</v>
      </c>
      <c r="M11" s="1" t="s">
        <v>20</v>
      </c>
      <c r="N11" s="1">
        <v>76</v>
      </c>
      <c r="O11" s="16">
        <v>5500</v>
      </c>
      <c r="P11" s="17">
        <f>N11*O11</f>
        <v>418000</v>
      </c>
      <c r="Q11" s="1">
        <v>5</v>
      </c>
      <c r="R11" s="17">
        <v>20900</v>
      </c>
      <c r="S11" s="17">
        <f>P11-R11</f>
        <v>397100</v>
      </c>
      <c r="T11" s="17">
        <f>S11+I11</f>
        <v>399475</v>
      </c>
      <c r="U11" s="78"/>
      <c r="V11" s="17">
        <f>T11</f>
        <v>399475</v>
      </c>
      <c r="W11" s="76">
        <v>0.3</v>
      </c>
      <c r="X11" s="17">
        <f>V11*W11%</f>
        <v>1198.425</v>
      </c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</row>
    <row r="12" spans="1:82" s="1" customFormat="1" x14ac:dyDescent="0.7">
      <c r="A12" s="1">
        <v>2</v>
      </c>
      <c r="B12" s="1" t="s">
        <v>281</v>
      </c>
      <c r="C12" s="1">
        <v>3</v>
      </c>
      <c r="D12" s="14">
        <v>0</v>
      </c>
      <c r="E12" s="14">
        <v>0</v>
      </c>
      <c r="F12" s="14">
        <v>40</v>
      </c>
      <c r="G12" s="51">
        <v>40</v>
      </c>
      <c r="H12" s="14">
        <v>125</v>
      </c>
      <c r="I12" s="77">
        <f t="shared" ref="I12:I14" si="0">G12*H12</f>
        <v>5000</v>
      </c>
      <c r="J12" s="1">
        <v>2</v>
      </c>
      <c r="K12" s="1" t="s">
        <v>18</v>
      </c>
      <c r="L12" s="1" t="s">
        <v>22</v>
      </c>
      <c r="M12" s="1" t="s">
        <v>20</v>
      </c>
      <c r="N12" s="1">
        <v>4</v>
      </c>
      <c r="O12" s="16">
        <v>5500</v>
      </c>
      <c r="P12" s="17">
        <f>N12*O12</f>
        <v>22000</v>
      </c>
      <c r="Q12" s="1">
        <v>5</v>
      </c>
      <c r="R12" s="17">
        <v>1100</v>
      </c>
      <c r="S12" s="17">
        <f>P12-R12</f>
        <v>20900</v>
      </c>
      <c r="T12" s="17">
        <f>S12+I12</f>
        <v>25900</v>
      </c>
      <c r="U12" s="82">
        <v>3750</v>
      </c>
      <c r="V12" s="17">
        <f>T12-U12</f>
        <v>22150</v>
      </c>
      <c r="W12" s="76">
        <v>0.3</v>
      </c>
      <c r="X12" s="17">
        <f t="shared" ref="X12:X14" si="1">V12*W12%</f>
        <v>66.45</v>
      </c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</row>
    <row r="13" spans="1:82" s="1" customFormat="1" x14ac:dyDescent="0.7">
      <c r="A13" s="1">
        <v>3</v>
      </c>
      <c r="B13" s="1" t="s">
        <v>282</v>
      </c>
      <c r="C13" s="1">
        <v>1</v>
      </c>
      <c r="D13" s="14">
        <v>11</v>
      </c>
      <c r="E13" s="14">
        <v>3</v>
      </c>
      <c r="F13" s="14">
        <v>32</v>
      </c>
      <c r="G13" s="51">
        <v>4732</v>
      </c>
      <c r="H13" s="23">
        <v>125</v>
      </c>
      <c r="I13" s="77">
        <f t="shared" si="0"/>
        <v>591500</v>
      </c>
      <c r="J13" s="1">
        <v>3</v>
      </c>
      <c r="O13" s="16"/>
      <c r="P13" s="16"/>
      <c r="S13" s="16"/>
      <c r="T13" s="17">
        <f>I13</f>
        <v>591500</v>
      </c>
      <c r="U13" s="82">
        <f>T13</f>
        <v>591500</v>
      </c>
      <c r="V13" s="16">
        <v>0</v>
      </c>
      <c r="W13" s="76">
        <v>0</v>
      </c>
      <c r="X13" s="17">
        <f t="shared" si="1"/>
        <v>0</v>
      </c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</row>
    <row r="14" spans="1:82" s="1" customFormat="1" x14ac:dyDescent="0.7">
      <c r="A14" s="1">
        <v>4</v>
      </c>
      <c r="B14" s="1" t="s">
        <v>283</v>
      </c>
      <c r="C14" s="1">
        <v>1</v>
      </c>
      <c r="D14" s="14">
        <v>0</v>
      </c>
      <c r="E14" s="14">
        <v>0</v>
      </c>
      <c r="F14" s="14">
        <v>13</v>
      </c>
      <c r="G14" s="51">
        <v>13</v>
      </c>
      <c r="H14" s="14">
        <v>125</v>
      </c>
      <c r="I14" s="77">
        <f t="shared" si="0"/>
        <v>1625</v>
      </c>
      <c r="J14" s="1">
        <v>4</v>
      </c>
      <c r="O14" s="16"/>
      <c r="P14" s="16"/>
      <c r="S14" s="16"/>
      <c r="T14" s="17">
        <f>I14</f>
        <v>1625</v>
      </c>
      <c r="U14" s="82">
        <f>T14</f>
        <v>1625</v>
      </c>
      <c r="V14" s="16">
        <v>0</v>
      </c>
      <c r="W14" s="76">
        <v>0</v>
      </c>
      <c r="X14" s="17">
        <f t="shared" si="1"/>
        <v>0</v>
      </c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</row>
    <row r="15" spans="1:82" x14ac:dyDescent="0.7">
      <c r="D15" s="159"/>
      <c r="E15" s="159"/>
      <c r="F15" s="159"/>
      <c r="V15" s="68">
        <f>SUM(V11:V14)</f>
        <v>421625</v>
      </c>
      <c r="W15" s="92"/>
      <c r="X15" s="68">
        <f>SUM(X11:X14)</f>
        <v>1264.875</v>
      </c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</row>
    <row r="17" spans="1:12" x14ac:dyDescent="0.7">
      <c r="A17" s="142"/>
    </row>
    <row r="18" spans="1:12" x14ac:dyDescent="0.7">
      <c r="B18" s="3" t="s">
        <v>209</v>
      </c>
      <c r="E18" s="3" t="s">
        <v>210</v>
      </c>
      <c r="L18" s="3" t="s">
        <v>446</v>
      </c>
    </row>
    <row r="19" spans="1:12" x14ac:dyDescent="0.7">
      <c r="E19" s="3" t="s">
        <v>211</v>
      </c>
    </row>
    <row r="20" spans="1:12" x14ac:dyDescent="0.7">
      <c r="E20" s="3" t="s">
        <v>212</v>
      </c>
    </row>
    <row r="21" spans="1:12" x14ac:dyDescent="0.7">
      <c r="E21" s="3" t="s">
        <v>213</v>
      </c>
    </row>
    <row r="22" spans="1:12" x14ac:dyDescent="0.7">
      <c r="E22" s="3" t="s">
        <v>214</v>
      </c>
    </row>
  </sheetData>
  <mergeCells count="29">
    <mergeCell ref="F8:F10"/>
    <mergeCell ref="O6:O10"/>
    <mergeCell ref="P6:P10"/>
    <mergeCell ref="Q6:R6"/>
    <mergeCell ref="S6:S10"/>
    <mergeCell ref="Q7:Q10"/>
    <mergeCell ref="R7:R10"/>
    <mergeCell ref="G6:G10"/>
    <mergeCell ref="H6:H10"/>
    <mergeCell ref="I6:I10"/>
    <mergeCell ref="K6:K10"/>
    <mergeCell ref="L6:L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M6:M10"/>
    <mergeCell ref="N6:N10"/>
    <mergeCell ref="D8:D10"/>
    <mergeCell ref="E8:E10"/>
  </mergeCells>
  <pageMargins left="3.937007874015748E-2" right="3.937007874015748E-2" top="0.74803149606299213" bottom="0.74803149606299213" header="0.31496062992125984" footer="0.31496062992125984"/>
  <pageSetup paperSize="9" scale="75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Y21"/>
  <sheetViews>
    <sheetView topLeftCell="D1" zoomScale="90" zoomScaleNormal="90" workbookViewId="0">
      <selection activeCell="K24" sqref="K24"/>
    </sheetView>
  </sheetViews>
  <sheetFormatPr defaultColWidth="9" defaultRowHeight="21" x14ac:dyDescent="0.7"/>
  <cols>
    <col min="1" max="1" width="3" style="3" customWidth="1"/>
    <col min="2" max="2" width="9.33203125" style="3" customWidth="1"/>
    <col min="3" max="3" width="6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1.33203125" style="3" customWidth="1"/>
    <col min="10" max="10" width="4.33203125" style="3" customWidth="1"/>
    <col min="11" max="13" width="9.5" style="3" customWidth="1"/>
    <col min="14" max="14" width="7.6640625" style="3" customWidth="1"/>
    <col min="15" max="15" width="8.5" style="3" customWidth="1"/>
    <col min="16" max="16" width="9.6640625" style="3" customWidth="1"/>
    <col min="17" max="17" width="6.5" style="3" customWidth="1"/>
    <col min="18" max="18" width="8.83203125" style="3" customWidth="1"/>
    <col min="19" max="19" width="9" style="3"/>
    <col min="20" max="20" width="13.08203125" style="3" customWidth="1"/>
    <col min="21" max="21" width="7.83203125" style="3" customWidth="1"/>
    <col min="22" max="22" width="9.83203125" style="3" customWidth="1"/>
    <col min="23" max="23" width="5.5" style="3" customWidth="1"/>
    <col min="24" max="24" width="10.08203125" style="3" customWidth="1"/>
    <col min="25" max="16384" width="9" style="3"/>
  </cols>
  <sheetData>
    <row r="1" spans="1:25" s="406" customFormat="1" ht="24" x14ac:dyDescent="0.8">
      <c r="V1" s="409" t="s">
        <v>57</v>
      </c>
    </row>
    <row r="2" spans="1:2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5" s="406" customFormat="1" ht="24" x14ac:dyDescent="0.8">
      <c r="A3" s="449" t="s">
        <v>285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25" x14ac:dyDescent="0.7">
      <c r="A4" s="137"/>
      <c r="B4" s="137"/>
      <c r="C4" s="137"/>
      <c r="D4" s="137"/>
      <c r="E4" s="137"/>
      <c r="F4" s="83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</row>
    <row r="5" spans="1:25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38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3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3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39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3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40"/>
      <c r="X10" s="464"/>
    </row>
    <row r="11" spans="1:25" s="1" customFormat="1" x14ac:dyDescent="0.7">
      <c r="A11" s="1">
        <v>1</v>
      </c>
      <c r="B11" s="1" t="s">
        <v>284</v>
      </c>
      <c r="C11" s="1">
        <v>3</v>
      </c>
      <c r="D11" s="14">
        <v>0</v>
      </c>
      <c r="E11" s="14">
        <v>0</v>
      </c>
      <c r="F11" s="14">
        <v>52</v>
      </c>
      <c r="G11" s="51">
        <v>52</v>
      </c>
      <c r="H11" s="14">
        <v>125</v>
      </c>
      <c r="I11" s="73">
        <f>G11*H11</f>
        <v>6500</v>
      </c>
      <c r="J11" s="1">
        <v>1</v>
      </c>
      <c r="K11" s="59" t="s">
        <v>18</v>
      </c>
      <c r="L11" s="59" t="s">
        <v>22</v>
      </c>
      <c r="M11" s="59" t="s">
        <v>20</v>
      </c>
      <c r="N11" s="1">
        <v>60</v>
      </c>
      <c r="O11" s="16">
        <v>5500</v>
      </c>
      <c r="P11" s="17">
        <f>N11*O11</f>
        <v>330000</v>
      </c>
      <c r="Q11" s="59">
        <v>37</v>
      </c>
      <c r="R11" s="84">
        <v>211200</v>
      </c>
      <c r="S11" s="17">
        <f>P11-R11</f>
        <v>118800</v>
      </c>
      <c r="T11" s="17">
        <f>S11+I11</f>
        <v>125300</v>
      </c>
      <c r="U11" s="252">
        <v>4625</v>
      </c>
      <c r="V11" s="17">
        <f>T11-U11</f>
        <v>120675</v>
      </c>
      <c r="W11" s="76">
        <v>0.3</v>
      </c>
      <c r="X11" s="17">
        <f>V11*W11%</f>
        <v>362.02500000000003</v>
      </c>
      <c r="Y11" s="29"/>
    </row>
    <row r="12" spans="1:25" x14ac:dyDescent="0.7">
      <c r="I12" s="4"/>
      <c r="T12" s="4"/>
      <c r="V12" s="68">
        <f>SUM(V11:V11)</f>
        <v>120675</v>
      </c>
      <c r="W12" s="92"/>
      <c r="X12" s="68">
        <f>SUM(X11:X11)</f>
        <v>362.02500000000003</v>
      </c>
    </row>
    <row r="14" spans="1:25" x14ac:dyDescent="0.7">
      <c r="A14" s="142"/>
    </row>
    <row r="17" spans="2:13" x14ac:dyDescent="0.7">
      <c r="B17" s="3" t="s">
        <v>209</v>
      </c>
      <c r="E17" s="3" t="s">
        <v>210</v>
      </c>
      <c r="M17" s="3" t="s">
        <v>447</v>
      </c>
    </row>
    <row r="18" spans="2:13" x14ac:dyDescent="0.7">
      <c r="E18" s="3" t="s">
        <v>211</v>
      </c>
    </row>
    <row r="19" spans="2:13" x14ac:dyDescent="0.7">
      <c r="E19" s="3" t="s">
        <v>212</v>
      </c>
    </row>
    <row r="20" spans="2:13" x14ac:dyDescent="0.7">
      <c r="E20" s="3" t="s">
        <v>213</v>
      </c>
    </row>
    <row r="21" spans="2:13" x14ac:dyDescent="0.7">
      <c r="E21" s="3" t="s">
        <v>214</v>
      </c>
    </row>
  </sheetData>
  <mergeCells count="29">
    <mergeCell ref="K6:K10"/>
    <mergeCell ref="N6:N10"/>
    <mergeCell ref="O6:O10"/>
    <mergeCell ref="P6:P10"/>
    <mergeCell ref="Q6:R6"/>
    <mergeCell ref="L6:L10"/>
    <mergeCell ref="M6:M10"/>
    <mergeCell ref="H6:H10"/>
    <mergeCell ref="I6:I10"/>
    <mergeCell ref="J6:J10"/>
    <mergeCell ref="D8:D10"/>
    <mergeCell ref="E8:E10"/>
    <mergeCell ref="F8:F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S6:S10"/>
    <mergeCell ref="Q7:Q10"/>
    <mergeCell ref="R7:R10"/>
    <mergeCell ref="C6:C10"/>
    <mergeCell ref="D6:F7"/>
    <mergeCell ref="G6:G10"/>
  </mergeCells>
  <pageMargins left="3.937007874015748E-2" right="3.937007874015748E-2" top="0.74803149606299213" bottom="0.74803149606299213" header="0.31496062992125984" footer="0.31496062992125984"/>
  <pageSetup paperSize="9" scale="72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Y22"/>
  <sheetViews>
    <sheetView topLeftCell="C1" zoomScale="90" zoomScaleNormal="90" workbookViewId="0">
      <selection activeCell="C1" sqref="A1:XFD3"/>
    </sheetView>
  </sheetViews>
  <sheetFormatPr defaultColWidth="9" defaultRowHeight="21" x14ac:dyDescent="0.7"/>
  <cols>
    <col min="1" max="1" width="3" style="3" customWidth="1"/>
    <col min="2" max="2" width="9.33203125" style="3" customWidth="1"/>
    <col min="3" max="3" width="5.3320312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9.5" style="3" customWidth="1"/>
    <col min="10" max="10" width="4.33203125" style="3" customWidth="1"/>
    <col min="11" max="13" width="9.5" style="3" customWidth="1"/>
    <col min="14" max="14" width="8.1640625" style="3" customWidth="1"/>
    <col min="15" max="15" width="7.08203125" style="3" customWidth="1"/>
    <col min="16" max="16" width="9.6640625" style="3" customWidth="1"/>
    <col min="17" max="17" width="6.5" style="3" customWidth="1"/>
    <col min="18" max="18" width="7.83203125" style="3" customWidth="1"/>
    <col min="19" max="19" width="9" style="3"/>
    <col min="20" max="20" width="11.9140625" style="3" customWidth="1"/>
    <col min="21" max="21" width="9.5" style="3" customWidth="1"/>
    <col min="22" max="22" width="9.83203125" style="3" customWidth="1"/>
    <col min="23" max="23" width="5.5" style="3" customWidth="1"/>
    <col min="24" max="24" width="8.5" style="3" customWidth="1"/>
    <col min="25" max="16384" width="9" style="3"/>
  </cols>
  <sheetData>
    <row r="1" spans="1:25" s="406" customFormat="1" ht="24" x14ac:dyDescent="0.8">
      <c r="V1" s="409" t="s">
        <v>57</v>
      </c>
    </row>
    <row r="2" spans="1:2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5" s="406" customFormat="1" ht="24" x14ac:dyDescent="0.8">
      <c r="A3" s="449" t="s">
        <v>286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25" x14ac:dyDescent="0.7">
      <c r="A4" s="263"/>
      <c r="B4" s="263"/>
      <c r="C4" s="263"/>
      <c r="D4" s="263"/>
      <c r="E4" s="263"/>
      <c r="F4" s="8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</row>
    <row r="5" spans="1:25" ht="24.7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64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65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65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65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65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66"/>
      <c r="X10" s="464"/>
    </row>
    <row r="11" spans="1:25" s="1" customFormat="1" x14ac:dyDescent="0.7">
      <c r="A11" s="1">
        <v>1</v>
      </c>
      <c r="B11" s="1" t="s">
        <v>287</v>
      </c>
      <c r="D11" s="14">
        <v>0</v>
      </c>
      <c r="E11" s="14">
        <v>0</v>
      </c>
      <c r="F11" s="14">
        <v>24</v>
      </c>
      <c r="G11" s="51">
        <v>24</v>
      </c>
      <c r="H11" s="14">
        <v>125</v>
      </c>
      <c r="I11" s="77">
        <f>G11*H11</f>
        <v>3000</v>
      </c>
      <c r="J11" s="1">
        <v>1</v>
      </c>
      <c r="K11" s="59" t="s">
        <v>18</v>
      </c>
      <c r="L11" s="59" t="s">
        <v>22</v>
      </c>
      <c r="M11" s="59" t="s">
        <v>29</v>
      </c>
      <c r="N11" s="1">
        <v>32.5</v>
      </c>
      <c r="O11" s="16">
        <v>5500</v>
      </c>
      <c r="P11" s="17">
        <f>O11*N11</f>
        <v>178750</v>
      </c>
      <c r="Q11" s="59">
        <v>17</v>
      </c>
      <c r="R11" s="84">
        <v>42900</v>
      </c>
      <c r="S11" s="17">
        <f>P11-R11</f>
        <v>135850</v>
      </c>
      <c r="T11" s="17">
        <f>S11+I11</f>
        <v>138850</v>
      </c>
      <c r="U11" s="82">
        <v>1984.38</v>
      </c>
      <c r="V11" s="17">
        <f>T11-U11</f>
        <v>136865.62</v>
      </c>
      <c r="W11" s="76">
        <v>0.3</v>
      </c>
      <c r="X11" s="17">
        <f>V11*W11%</f>
        <v>410.59685999999999</v>
      </c>
      <c r="Y11" s="29"/>
    </row>
    <row r="12" spans="1:25" s="1" customFormat="1" x14ac:dyDescent="0.7">
      <c r="A12" s="1">
        <v>2</v>
      </c>
      <c r="B12" s="1" t="s">
        <v>288</v>
      </c>
      <c r="D12" s="14">
        <v>8</v>
      </c>
      <c r="E12" s="14">
        <v>0</v>
      </c>
      <c r="F12" s="14">
        <v>91</v>
      </c>
      <c r="G12" s="51">
        <v>3291</v>
      </c>
      <c r="H12" s="23">
        <v>125</v>
      </c>
      <c r="I12" s="77">
        <f t="shared" ref="I12" si="0">G12*H12</f>
        <v>411375</v>
      </c>
      <c r="J12" s="1">
        <v>2</v>
      </c>
      <c r="O12" s="16"/>
      <c r="P12" s="16"/>
      <c r="S12" s="16"/>
      <c r="T12" s="17">
        <f>I12</f>
        <v>411375</v>
      </c>
      <c r="U12" s="82">
        <f>T12</f>
        <v>411375</v>
      </c>
      <c r="V12" s="16">
        <v>0</v>
      </c>
      <c r="W12" s="76">
        <v>0</v>
      </c>
      <c r="X12" s="17"/>
      <c r="Y12" s="29"/>
    </row>
    <row r="13" spans="1:25" x14ac:dyDescent="0.7">
      <c r="I13" s="4"/>
      <c r="T13" s="4"/>
      <c r="V13" s="68">
        <f>SUM(V11:V12)</f>
        <v>136865.62</v>
      </c>
      <c r="W13" s="92"/>
      <c r="X13" s="68">
        <f>SUM(X11:X12)</f>
        <v>410.59685999999999</v>
      </c>
    </row>
    <row r="15" spans="1:25" x14ac:dyDescent="0.7">
      <c r="A15" s="142"/>
    </row>
    <row r="18" spans="2:14" x14ac:dyDescent="0.7">
      <c r="B18" s="3" t="s">
        <v>209</v>
      </c>
      <c r="E18" s="3" t="s">
        <v>210</v>
      </c>
      <c r="N18" s="3" t="s">
        <v>448</v>
      </c>
    </row>
    <row r="19" spans="2:14" x14ac:dyDescent="0.7">
      <c r="E19" s="3" t="s">
        <v>211</v>
      </c>
    </row>
    <row r="20" spans="2:14" x14ac:dyDescent="0.7">
      <c r="E20" s="3" t="s">
        <v>212</v>
      </c>
    </row>
    <row r="21" spans="2:14" x14ac:dyDescent="0.7">
      <c r="E21" s="3" t="s">
        <v>213</v>
      </c>
    </row>
    <row r="22" spans="2:14" x14ac:dyDescent="0.7">
      <c r="E22" s="3" t="s">
        <v>214</v>
      </c>
    </row>
  </sheetData>
  <mergeCells count="29">
    <mergeCell ref="G6:G10"/>
    <mergeCell ref="H6:H10"/>
    <mergeCell ref="I6:I10"/>
    <mergeCell ref="K6:K10"/>
    <mergeCell ref="N6:N10"/>
    <mergeCell ref="J6:J10"/>
    <mergeCell ref="L6:L10"/>
    <mergeCell ref="M6:M10"/>
    <mergeCell ref="P6:P10"/>
    <mergeCell ref="Q6:R6"/>
    <mergeCell ref="S6:S10"/>
    <mergeCell ref="Q7:Q10"/>
    <mergeCell ref="R7:R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D8:D10"/>
    <mergeCell ref="E8:E10"/>
    <mergeCell ref="F8:F10"/>
    <mergeCell ref="O6:O10"/>
  </mergeCells>
  <pageMargins left="3.937007874015748E-2" right="3.937007874015748E-2" top="0.74803149606299213" bottom="0.74803149606299213" header="0.31496062992125984" footer="0.31496062992125984"/>
  <pageSetup paperSize="9" scale="74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Y21"/>
  <sheetViews>
    <sheetView topLeftCell="D1" zoomScale="90" zoomScaleNormal="90" workbookViewId="0">
      <selection activeCell="D1" sqref="A1:XFD3"/>
    </sheetView>
  </sheetViews>
  <sheetFormatPr defaultColWidth="9" defaultRowHeight="21" x14ac:dyDescent="0.7"/>
  <cols>
    <col min="1" max="1" width="3" style="3" customWidth="1"/>
    <col min="2" max="2" width="9.33203125" style="3" customWidth="1"/>
    <col min="3" max="3" width="6.0820312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1.33203125" style="3" customWidth="1"/>
    <col min="10" max="10" width="4.33203125" style="3" customWidth="1"/>
    <col min="11" max="13" width="9.5" style="3" customWidth="1"/>
    <col min="14" max="14" width="8" style="3" customWidth="1"/>
    <col min="15" max="15" width="7.08203125" style="3" customWidth="1"/>
    <col min="16" max="16" width="9.6640625" style="3" customWidth="1"/>
    <col min="17" max="17" width="6.5" style="3" customWidth="1"/>
    <col min="18" max="18" width="9.58203125" style="3" customWidth="1"/>
    <col min="19" max="19" width="9" style="3"/>
    <col min="20" max="20" width="13.08203125" style="3" customWidth="1"/>
    <col min="21" max="21" width="7.83203125" style="3" customWidth="1"/>
    <col min="22" max="22" width="9.83203125" style="3" customWidth="1"/>
    <col min="23" max="23" width="5.5" style="3" customWidth="1"/>
    <col min="24" max="24" width="10.08203125" style="3" customWidth="1"/>
    <col min="25" max="16384" width="9" style="3"/>
  </cols>
  <sheetData>
    <row r="1" spans="1:25" s="406" customFormat="1" ht="24" x14ac:dyDescent="0.8">
      <c r="V1" s="409" t="s">
        <v>57</v>
      </c>
    </row>
    <row r="2" spans="1:2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5" s="406" customFormat="1" ht="24" x14ac:dyDescent="0.8">
      <c r="A3" s="449" t="s">
        <v>290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25" x14ac:dyDescent="0.7">
      <c r="A4" s="263"/>
      <c r="B4" s="263"/>
      <c r="C4" s="263"/>
      <c r="D4" s="263"/>
      <c r="E4" s="263"/>
      <c r="F4" s="8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</row>
    <row r="5" spans="1:25" ht="22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64"/>
      <c r="X5" s="462" t="s">
        <v>62</v>
      </c>
    </row>
    <row r="6" spans="1:25" ht="23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65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65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65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65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66"/>
      <c r="X10" s="464"/>
    </row>
    <row r="11" spans="1:25" s="1" customFormat="1" x14ac:dyDescent="0.7">
      <c r="A11" s="1">
        <v>1</v>
      </c>
      <c r="B11" s="1" t="s">
        <v>289</v>
      </c>
      <c r="C11" s="1">
        <v>3</v>
      </c>
      <c r="D11" s="14">
        <v>0</v>
      </c>
      <c r="E11" s="14">
        <v>0</v>
      </c>
      <c r="F11" s="14">
        <v>48</v>
      </c>
      <c r="G11" s="51">
        <v>48</v>
      </c>
      <c r="H11" s="14">
        <v>125</v>
      </c>
      <c r="I11" s="73">
        <f>G11*H11</f>
        <v>6000</v>
      </c>
      <c r="J11" s="1">
        <v>1</v>
      </c>
      <c r="K11" s="59" t="s">
        <v>18</v>
      </c>
      <c r="L11" s="59" t="s">
        <v>22</v>
      </c>
      <c r="M11" s="59" t="s">
        <v>20</v>
      </c>
      <c r="N11" s="1">
        <v>75</v>
      </c>
      <c r="O11" s="16">
        <v>5500</v>
      </c>
      <c r="P11" s="17">
        <f>N11*O11</f>
        <v>412500</v>
      </c>
      <c r="Q11" s="59">
        <v>37</v>
      </c>
      <c r="R11" s="84">
        <v>264000</v>
      </c>
      <c r="S11" s="17">
        <f>P11-R11</f>
        <v>148500</v>
      </c>
      <c r="T11" s="17">
        <f>S11+I11</f>
        <v>154500</v>
      </c>
      <c r="U11" s="252">
        <v>3656.25</v>
      </c>
      <c r="V11" s="17">
        <f>T11-U11</f>
        <v>150843.75</v>
      </c>
      <c r="W11" s="76">
        <v>0.3</v>
      </c>
      <c r="X11" s="17">
        <f>V11*W11%</f>
        <v>452.53125</v>
      </c>
      <c r="Y11" s="29"/>
    </row>
    <row r="12" spans="1:25" x14ac:dyDescent="0.7">
      <c r="I12" s="4"/>
      <c r="T12" s="4"/>
      <c r="V12" s="68">
        <f>SUM(V11:V11)</f>
        <v>150843.75</v>
      </c>
      <c r="W12" s="92"/>
      <c r="X12" s="68">
        <f>SUM(X11:X11)</f>
        <v>452.53125</v>
      </c>
    </row>
    <row r="14" spans="1:25" x14ac:dyDescent="0.7">
      <c r="A14" s="142"/>
    </row>
    <row r="17" spans="2:14" x14ac:dyDescent="0.7">
      <c r="B17" s="3" t="s">
        <v>209</v>
      </c>
      <c r="E17" s="3" t="s">
        <v>210</v>
      </c>
      <c r="N17" s="3" t="s">
        <v>449</v>
      </c>
    </row>
    <row r="18" spans="2:14" x14ac:dyDescent="0.7">
      <c r="E18" s="3" t="s">
        <v>211</v>
      </c>
    </row>
    <row r="19" spans="2:14" x14ac:dyDescent="0.7">
      <c r="E19" s="3" t="s">
        <v>212</v>
      </c>
    </row>
    <row r="20" spans="2:14" x14ac:dyDescent="0.7">
      <c r="E20" s="3" t="s">
        <v>213</v>
      </c>
    </row>
    <row r="21" spans="2:14" x14ac:dyDescent="0.7">
      <c r="E21" s="3" t="s">
        <v>214</v>
      </c>
    </row>
  </sheetData>
  <mergeCells count="29">
    <mergeCell ref="K6:K10"/>
    <mergeCell ref="N6:N10"/>
    <mergeCell ref="O6:O10"/>
    <mergeCell ref="P6:P10"/>
    <mergeCell ref="Q6:R6"/>
    <mergeCell ref="L6:L10"/>
    <mergeCell ref="M6:M10"/>
    <mergeCell ref="H6:H10"/>
    <mergeCell ref="I6:I10"/>
    <mergeCell ref="J6:J10"/>
    <mergeCell ref="D8:D10"/>
    <mergeCell ref="E8:E10"/>
    <mergeCell ref="F8:F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S6:S10"/>
    <mergeCell ref="Q7:Q10"/>
    <mergeCell ref="R7:R10"/>
    <mergeCell ref="C6:C10"/>
    <mergeCell ref="D6:F7"/>
    <mergeCell ref="G6:G10"/>
  </mergeCells>
  <pageMargins left="3.937007874015748E-2" right="3.937007874015748E-2" top="0.74803149606299213" bottom="0.74803149606299213" header="0.31496062992125984" footer="0.31496062992125984"/>
  <pageSetup paperSize="9" scale="72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Y22"/>
  <sheetViews>
    <sheetView topLeftCell="D1" zoomScale="90" zoomScaleNormal="90" workbookViewId="0">
      <selection activeCell="H16" sqref="H16"/>
    </sheetView>
  </sheetViews>
  <sheetFormatPr defaultColWidth="9" defaultRowHeight="21" x14ac:dyDescent="0.7"/>
  <cols>
    <col min="1" max="1" width="3" style="3" customWidth="1"/>
    <col min="2" max="2" width="9.332031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7.5" style="3" customWidth="1"/>
    <col min="8" max="8" width="8.5" style="3" customWidth="1"/>
    <col min="9" max="9" width="10.1640625" style="3" customWidth="1"/>
    <col min="10" max="10" width="4.33203125" style="3" customWidth="1"/>
    <col min="11" max="13" width="9.5" style="3" customWidth="1"/>
    <col min="14" max="14" width="8" style="3" customWidth="1"/>
    <col min="15" max="15" width="8.58203125" style="3" customWidth="1"/>
    <col min="16" max="16" width="9.6640625" style="3" customWidth="1"/>
    <col min="17" max="17" width="4.83203125" style="3" customWidth="1"/>
    <col min="18" max="18" width="7.83203125" style="3" customWidth="1"/>
    <col min="19" max="19" width="9" style="3"/>
    <col min="20" max="20" width="11.6640625" style="3" customWidth="1"/>
    <col min="21" max="21" width="7.83203125" style="3" customWidth="1"/>
    <col min="22" max="22" width="9.83203125" style="3" customWidth="1"/>
    <col min="23" max="23" width="5.5" style="3" customWidth="1"/>
    <col min="24" max="24" width="10.08203125" style="3" customWidth="1"/>
    <col min="25" max="16384" width="9" style="3"/>
  </cols>
  <sheetData>
    <row r="1" spans="1:25" s="406" customFormat="1" ht="24" x14ac:dyDescent="0.8">
      <c r="V1" s="409" t="s">
        <v>57</v>
      </c>
    </row>
    <row r="2" spans="1:2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5" s="406" customFormat="1" ht="24" x14ac:dyDescent="0.8">
      <c r="A3" s="449" t="s">
        <v>522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25" x14ac:dyDescent="0.7">
      <c r="A4" s="273"/>
      <c r="B4" s="273"/>
      <c r="C4" s="273"/>
      <c r="D4" s="273"/>
      <c r="E4" s="273"/>
      <c r="F4" s="8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273"/>
      <c r="U4" s="273"/>
      <c r="V4" s="273"/>
      <c r="W4" s="273"/>
      <c r="X4" s="273"/>
    </row>
    <row r="5" spans="1:25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74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75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75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75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75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76"/>
      <c r="X10" s="464"/>
    </row>
    <row r="11" spans="1:25" s="1" customFormat="1" x14ac:dyDescent="0.7">
      <c r="A11" s="1">
        <v>1</v>
      </c>
      <c r="B11" s="1" t="s">
        <v>291</v>
      </c>
      <c r="C11" s="1">
        <v>3</v>
      </c>
      <c r="D11" s="1">
        <v>2</v>
      </c>
      <c r="E11" s="1">
        <v>0</v>
      </c>
      <c r="F11" s="1">
        <v>40</v>
      </c>
      <c r="G11" s="51">
        <f>D11*400+(E11*100+F11)</f>
        <v>840</v>
      </c>
      <c r="H11" s="14">
        <v>250</v>
      </c>
      <c r="I11" s="73">
        <f>G11*H11</f>
        <v>210000</v>
      </c>
      <c r="J11" s="1">
        <v>1</v>
      </c>
      <c r="K11" s="59" t="s">
        <v>18</v>
      </c>
      <c r="L11" s="59" t="s">
        <v>22</v>
      </c>
      <c r="M11" s="59" t="s">
        <v>20</v>
      </c>
      <c r="N11" s="1">
        <v>16</v>
      </c>
      <c r="O11" s="16">
        <v>5500</v>
      </c>
      <c r="P11" s="16">
        <f>N11*O11</f>
        <v>88000</v>
      </c>
      <c r="Q11" s="59">
        <v>12</v>
      </c>
      <c r="R11" s="84">
        <v>12320</v>
      </c>
      <c r="S11" s="16">
        <f>P11-R11</f>
        <v>75680</v>
      </c>
      <c r="T11" s="17">
        <f>S11+I11</f>
        <v>285680</v>
      </c>
      <c r="U11" s="252">
        <v>0</v>
      </c>
      <c r="V11" s="17">
        <f>T11-U11</f>
        <v>285680</v>
      </c>
      <c r="W11" s="76">
        <v>0.3</v>
      </c>
      <c r="X11" s="17">
        <f>V11*W11%</f>
        <v>857.04</v>
      </c>
      <c r="Y11" s="29"/>
    </row>
    <row r="12" spans="1:25" s="29" customFormat="1" x14ac:dyDescent="0.7">
      <c r="A12" s="1"/>
      <c r="B12" s="1"/>
      <c r="C12" s="1"/>
      <c r="D12" s="14"/>
      <c r="E12" s="14"/>
      <c r="F12" s="14"/>
      <c r="G12" s="51"/>
      <c r="H12" s="14"/>
      <c r="I12" s="73"/>
      <c r="J12" s="1">
        <v>2</v>
      </c>
      <c r="K12" s="59"/>
      <c r="L12" s="59"/>
      <c r="M12" s="59"/>
      <c r="N12" s="1"/>
      <c r="O12" s="16"/>
      <c r="P12" s="16"/>
      <c r="Q12" s="59"/>
      <c r="R12" s="84"/>
      <c r="S12" s="16"/>
      <c r="T12" s="17">
        <v>209000</v>
      </c>
      <c r="U12" s="252">
        <v>0</v>
      </c>
      <c r="V12" s="17">
        <v>209000</v>
      </c>
      <c r="W12" s="76">
        <v>0.01</v>
      </c>
      <c r="X12" s="17">
        <f>V12*W12%</f>
        <v>20.900000000000002</v>
      </c>
    </row>
    <row r="13" spans="1:25" x14ac:dyDescent="0.7">
      <c r="I13" s="4"/>
      <c r="T13" s="4"/>
      <c r="V13" s="68">
        <f>SUM(V11:V12)</f>
        <v>494680</v>
      </c>
      <c r="W13" s="92"/>
      <c r="X13" s="68">
        <f>SUM(X11:X12)</f>
        <v>877.93999999999994</v>
      </c>
    </row>
    <row r="15" spans="1:25" x14ac:dyDescent="0.7">
      <c r="A15" s="142"/>
    </row>
    <row r="18" spans="2:14" x14ac:dyDescent="0.7">
      <c r="B18" s="3" t="s">
        <v>209</v>
      </c>
      <c r="E18" s="3" t="s">
        <v>210</v>
      </c>
      <c r="N18" s="3" t="s">
        <v>523</v>
      </c>
    </row>
    <row r="19" spans="2:14" x14ac:dyDescent="0.7">
      <c r="E19" s="3" t="s">
        <v>211</v>
      </c>
    </row>
    <row r="20" spans="2:14" x14ac:dyDescent="0.7">
      <c r="E20" s="3" t="s">
        <v>212</v>
      </c>
    </row>
    <row r="21" spans="2:14" x14ac:dyDescent="0.7">
      <c r="E21" s="3" t="s">
        <v>213</v>
      </c>
    </row>
    <row r="22" spans="2:14" x14ac:dyDescent="0.7">
      <c r="E22" s="3" t="s">
        <v>214</v>
      </c>
    </row>
  </sheetData>
  <mergeCells count="29">
    <mergeCell ref="K6:K10"/>
    <mergeCell ref="N6:N10"/>
    <mergeCell ref="O6:O10"/>
    <mergeCell ref="P6:P10"/>
    <mergeCell ref="Q6:R6"/>
    <mergeCell ref="L6:L10"/>
    <mergeCell ref="M6:M10"/>
    <mergeCell ref="H6:H10"/>
    <mergeCell ref="I6:I10"/>
    <mergeCell ref="J6:J10"/>
    <mergeCell ref="D8:D10"/>
    <mergeCell ref="E8:E10"/>
    <mergeCell ref="F8:F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S6:S10"/>
    <mergeCell ref="Q7:Q10"/>
    <mergeCell ref="R7:R10"/>
    <mergeCell ref="C6:C10"/>
    <mergeCell ref="D6:F7"/>
    <mergeCell ref="G6:G10"/>
  </mergeCells>
  <pageMargins left="3.937007874015748E-2" right="3.937007874015748E-2" top="0.74803149606299213" bottom="0.74803149606299213" header="0.31496062992125984" footer="0.31496062992125984"/>
  <pageSetup paperSize="9" scale="73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BJ25"/>
  <sheetViews>
    <sheetView zoomScale="90" zoomScaleNormal="90" workbookViewId="0">
      <selection activeCell="A21" sqref="A21"/>
    </sheetView>
  </sheetViews>
  <sheetFormatPr defaultColWidth="9" defaultRowHeight="21" x14ac:dyDescent="0.7"/>
  <cols>
    <col min="1" max="1" width="3" style="3" customWidth="1"/>
    <col min="2" max="2" width="9.33203125" style="3" customWidth="1"/>
    <col min="3" max="3" width="7.0820312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7.5" style="3" customWidth="1"/>
    <col min="9" max="9" width="9" style="3" customWidth="1"/>
    <col min="10" max="10" width="4.33203125" style="3" customWidth="1"/>
    <col min="11" max="11" width="9.1640625" style="3" customWidth="1"/>
    <col min="12" max="13" width="10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6.5" style="3" customWidth="1"/>
    <col min="18" max="18" width="8.83203125" style="3" customWidth="1"/>
    <col min="19" max="19" width="9.83203125" style="3" bestFit="1" customWidth="1"/>
    <col min="20" max="20" width="13.08203125" style="3" customWidth="1"/>
    <col min="21" max="21" width="9.5" style="3" customWidth="1"/>
    <col min="22" max="22" width="11.33203125" style="3" customWidth="1"/>
    <col min="23" max="23" width="5.5" style="3" customWidth="1"/>
    <col min="24" max="24" width="10.08203125" style="3" customWidth="1"/>
    <col min="25" max="16384" width="9" style="3"/>
  </cols>
  <sheetData>
    <row r="1" spans="1:62" s="406" customFormat="1" ht="24" x14ac:dyDescent="0.8">
      <c r="V1" s="409" t="s">
        <v>57</v>
      </c>
    </row>
    <row r="2" spans="1:62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62" s="406" customFormat="1" ht="24" x14ac:dyDescent="0.8">
      <c r="A3" s="449" t="s">
        <v>292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62" x14ac:dyDescent="0.7">
      <c r="A4" s="137"/>
      <c r="B4" s="137"/>
      <c r="C4" s="137"/>
      <c r="D4" s="137"/>
      <c r="E4" s="137"/>
      <c r="F4" s="83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</row>
    <row r="5" spans="1:62" ht="25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38"/>
      <c r="X5" s="462" t="s">
        <v>62</v>
      </c>
    </row>
    <row r="6" spans="1:62" ht="27.7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39"/>
      <c r="X6" s="463"/>
    </row>
    <row r="7" spans="1:62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39" t="s">
        <v>59</v>
      </c>
      <c r="X7" s="463"/>
    </row>
    <row r="8" spans="1:62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39" t="s">
        <v>60</v>
      </c>
      <c r="X8" s="463"/>
    </row>
    <row r="9" spans="1:62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39" t="s">
        <v>61</v>
      </c>
      <c r="X9" s="463"/>
    </row>
    <row r="10" spans="1:62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40"/>
      <c r="X10" s="464"/>
    </row>
    <row r="11" spans="1:62" s="1" customFormat="1" x14ac:dyDescent="0.7">
      <c r="A11" s="1">
        <v>1</v>
      </c>
      <c r="B11" s="1" t="s">
        <v>293</v>
      </c>
      <c r="C11" s="1">
        <v>1</v>
      </c>
      <c r="D11" s="14">
        <v>2</v>
      </c>
      <c r="E11" s="14">
        <v>3</v>
      </c>
      <c r="F11" s="14">
        <v>93</v>
      </c>
      <c r="G11" s="51">
        <v>1193</v>
      </c>
      <c r="H11" s="23">
        <v>200</v>
      </c>
      <c r="I11" s="77">
        <f>G11*H11</f>
        <v>238600</v>
      </c>
      <c r="J11" s="1">
        <v>1</v>
      </c>
      <c r="O11" s="16"/>
      <c r="P11" s="16"/>
      <c r="S11" s="16"/>
      <c r="T11" s="17">
        <f>I11</f>
        <v>238600</v>
      </c>
      <c r="U11" s="82">
        <f>T11</f>
        <v>238600</v>
      </c>
      <c r="V11" s="16">
        <v>0</v>
      </c>
      <c r="W11" s="76">
        <v>0</v>
      </c>
      <c r="X11" s="17">
        <v>0</v>
      </c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</row>
    <row r="12" spans="1:62" s="1" customFormat="1" x14ac:dyDescent="0.7">
      <c r="A12" s="1">
        <v>2</v>
      </c>
      <c r="B12" s="59" t="s">
        <v>294</v>
      </c>
      <c r="C12" s="59">
        <v>3</v>
      </c>
      <c r="D12" s="99">
        <v>0</v>
      </c>
      <c r="E12" s="99">
        <v>0</v>
      </c>
      <c r="F12" s="99">
        <v>40</v>
      </c>
      <c r="G12" s="80">
        <v>40</v>
      </c>
      <c r="H12" s="81">
        <v>150</v>
      </c>
      <c r="I12" s="77">
        <f t="shared" ref="I12:I17" si="0">G12*H12</f>
        <v>6000</v>
      </c>
      <c r="J12" s="1">
        <v>2</v>
      </c>
      <c r="K12" s="1" t="s">
        <v>18</v>
      </c>
      <c r="L12" s="1" t="s">
        <v>22</v>
      </c>
      <c r="M12" s="1" t="s">
        <v>20</v>
      </c>
      <c r="N12" s="1">
        <v>95</v>
      </c>
      <c r="O12" s="16">
        <v>5500</v>
      </c>
      <c r="P12" s="17">
        <f>N12*O12</f>
        <v>522500</v>
      </c>
      <c r="Q12" s="1">
        <v>4</v>
      </c>
      <c r="R12" s="17">
        <v>20900</v>
      </c>
      <c r="S12" s="17">
        <f>P12-R12</f>
        <v>501600</v>
      </c>
      <c r="T12" s="17">
        <f>S12+I12</f>
        <v>507600</v>
      </c>
      <c r="U12" s="82">
        <v>2437.5</v>
      </c>
      <c r="V12" s="17">
        <f>T12-U12</f>
        <v>505162.5</v>
      </c>
      <c r="W12" s="76">
        <v>0.3</v>
      </c>
      <c r="X12" s="17">
        <f>V12*W12%</f>
        <v>1515.4875</v>
      </c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</row>
    <row r="13" spans="1:62" s="1" customFormat="1" x14ac:dyDescent="0.7">
      <c r="A13" s="1">
        <v>3</v>
      </c>
      <c r="B13" s="59" t="s">
        <v>295</v>
      </c>
      <c r="C13" s="59">
        <v>1</v>
      </c>
      <c r="D13" s="99">
        <v>19</v>
      </c>
      <c r="E13" s="99">
        <v>3</v>
      </c>
      <c r="F13" s="99">
        <v>70</v>
      </c>
      <c r="G13" s="80">
        <v>7970</v>
      </c>
      <c r="H13" s="81">
        <v>100</v>
      </c>
      <c r="I13" s="77">
        <f t="shared" si="0"/>
        <v>797000</v>
      </c>
      <c r="J13" s="1">
        <v>3</v>
      </c>
      <c r="O13" s="16"/>
      <c r="P13" s="17"/>
      <c r="R13" s="17"/>
      <c r="S13" s="17"/>
      <c r="T13" s="17">
        <f>S13+I13</f>
        <v>797000</v>
      </c>
      <c r="U13" s="82">
        <f>T13</f>
        <v>797000</v>
      </c>
      <c r="V13" s="16">
        <v>0</v>
      </c>
      <c r="W13" s="76">
        <v>0</v>
      </c>
      <c r="X13" s="17">
        <f t="shared" ref="X13:X16" si="1">V13*W13%</f>
        <v>0</v>
      </c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</row>
    <row r="14" spans="1:62" s="1" customFormat="1" x14ac:dyDescent="0.7">
      <c r="A14" s="1">
        <v>4</v>
      </c>
      <c r="B14" s="59" t="s">
        <v>296</v>
      </c>
      <c r="C14" s="59">
        <v>1</v>
      </c>
      <c r="D14" s="99">
        <v>9</v>
      </c>
      <c r="E14" s="99">
        <v>3</v>
      </c>
      <c r="F14" s="99">
        <v>87</v>
      </c>
      <c r="G14" s="80">
        <v>3987</v>
      </c>
      <c r="H14" s="81">
        <v>100</v>
      </c>
      <c r="I14" s="77">
        <f t="shared" si="0"/>
        <v>398700</v>
      </c>
      <c r="J14" s="1">
        <v>4</v>
      </c>
      <c r="O14" s="16"/>
      <c r="P14" s="17"/>
      <c r="R14" s="17"/>
      <c r="S14" s="17"/>
      <c r="T14" s="17">
        <f>S14+I14</f>
        <v>398700</v>
      </c>
      <c r="U14" s="82">
        <f>T14</f>
        <v>398700</v>
      </c>
      <c r="V14" s="16">
        <v>0</v>
      </c>
      <c r="W14" s="76">
        <v>0</v>
      </c>
      <c r="X14" s="17">
        <f t="shared" si="1"/>
        <v>0</v>
      </c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</row>
    <row r="15" spans="1:62" s="1" customFormat="1" x14ac:dyDescent="0.7">
      <c r="A15" s="1">
        <v>5</v>
      </c>
      <c r="B15" s="59" t="s">
        <v>297</v>
      </c>
      <c r="C15" s="59">
        <v>2</v>
      </c>
      <c r="D15" s="99">
        <v>0</v>
      </c>
      <c r="E15" s="99">
        <v>1</v>
      </c>
      <c r="F15" s="99">
        <v>0</v>
      </c>
      <c r="G15" s="80">
        <v>100</v>
      </c>
      <c r="H15" s="81">
        <v>300</v>
      </c>
      <c r="I15" s="77">
        <f t="shared" si="0"/>
        <v>30000</v>
      </c>
      <c r="J15" s="1">
        <v>5</v>
      </c>
      <c r="K15" s="1" t="s">
        <v>18</v>
      </c>
      <c r="L15" s="1" t="s">
        <v>22</v>
      </c>
      <c r="M15" s="1" t="s">
        <v>40</v>
      </c>
      <c r="N15" s="1">
        <v>220</v>
      </c>
      <c r="O15" s="16">
        <v>6750</v>
      </c>
      <c r="P15" s="17">
        <f>N15*O15</f>
        <v>1485000</v>
      </c>
      <c r="Q15" s="1">
        <v>4</v>
      </c>
      <c r="R15" s="17">
        <v>59400</v>
      </c>
      <c r="S15" s="17">
        <f t="shared" ref="S15:S16" si="2">P15-R15</f>
        <v>1425600</v>
      </c>
      <c r="T15" s="17">
        <f>S15+I15</f>
        <v>1455600</v>
      </c>
      <c r="U15" s="82">
        <f>T15</f>
        <v>1455600</v>
      </c>
      <c r="V15" s="16">
        <v>0</v>
      </c>
      <c r="W15" s="76">
        <v>0</v>
      </c>
      <c r="X15" s="17">
        <f t="shared" si="1"/>
        <v>0</v>
      </c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</row>
    <row r="16" spans="1:62" s="1" customFormat="1" x14ac:dyDescent="0.7">
      <c r="A16" s="147">
        <v>6</v>
      </c>
      <c r="B16" s="59" t="s">
        <v>298</v>
      </c>
      <c r="C16" s="59">
        <v>1</v>
      </c>
      <c r="D16" s="99">
        <v>0</v>
      </c>
      <c r="E16" s="99">
        <v>2</v>
      </c>
      <c r="F16" s="99">
        <v>0</v>
      </c>
      <c r="G16" s="80">
        <v>200</v>
      </c>
      <c r="H16" s="81">
        <v>300</v>
      </c>
      <c r="I16" s="77">
        <f t="shared" si="0"/>
        <v>60000</v>
      </c>
      <c r="J16" s="1">
        <v>6</v>
      </c>
      <c r="L16" s="1" t="s">
        <v>22</v>
      </c>
      <c r="M16" s="1" t="s">
        <v>531</v>
      </c>
      <c r="N16" s="1">
        <v>270</v>
      </c>
      <c r="O16" s="16">
        <v>3400</v>
      </c>
      <c r="P16" s="17">
        <f>N16*O16</f>
        <v>918000</v>
      </c>
      <c r="Q16" s="1">
        <v>4</v>
      </c>
      <c r="R16" s="17">
        <v>36720</v>
      </c>
      <c r="S16" s="17">
        <f t="shared" si="2"/>
        <v>881280</v>
      </c>
      <c r="T16" s="17">
        <f>S16+I16</f>
        <v>941280</v>
      </c>
      <c r="U16" s="82">
        <v>69750</v>
      </c>
      <c r="V16" s="17">
        <f>T16-U16</f>
        <v>871530</v>
      </c>
      <c r="W16" s="76">
        <v>0.3</v>
      </c>
      <c r="X16" s="17">
        <f t="shared" si="1"/>
        <v>2614.59</v>
      </c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</row>
    <row r="17" spans="1:24" s="29" customFormat="1" x14ac:dyDescent="0.7">
      <c r="A17" s="26">
        <v>7</v>
      </c>
      <c r="B17" s="59" t="s">
        <v>583</v>
      </c>
      <c r="C17" s="59">
        <v>1</v>
      </c>
      <c r="D17" s="99">
        <v>1</v>
      </c>
      <c r="E17" s="99">
        <v>0</v>
      </c>
      <c r="F17" s="99">
        <v>45</v>
      </c>
      <c r="G17" s="80">
        <v>445</v>
      </c>
      <c r="H17" s="81">
        <v>300</v>
      </c>
      <c r="I17" s="77">
        <f t="shared" si="0"/>
        <v>133500</v>
      </c>
      <c r="J17" s="1">
        <v>7</v>
      </c>
      <c r="K17" s="1"/>
      <c r="L17" s="1"/>
      <c r="M17" s="1"/>
      <c r="N17" s="1"/>
      <c r="O17" s="16"/>
      <c r="P17" s="16"/>
      <c r="Q17" s="1"/>
      <c r="R17" s="16"/>
      <c r="S17" s="16"/>
      <c r="T17" s="17">
        <v>133500</v>
      </c>
      <c r="U17" s="82">
        <v>133500</v>
      </c>
      <c r="V17" s="16">
        <v>0</v>
      </c>
      <c r="W17" s="76">
        <v>0</v>
      </c>
      <c r="X17" s="17">
        <v>0</v>
      </c>
    </row>
    <row r="18" spans="1:24" x14ac:dyDescent="0.7">
      <c r="D18" s="29"/>
      <c r="E18" s="29"/>
      <c r="F18" s="29"/>
      <c r="V18" s="68">
        <f>SUM(V12:V17)</f>
        <v>1376692.5</v>
      </c>
      <c r="W18" s="92"/>
      <c r="X18" s="68">
        <f>SUM(X11:X16)</f>
        <v>4130.0775000000003</v>
      </c>
    </row>
    <row r="20" spans="1:24" x14ac:dyDescent="0.7">
      <c r="A20" s="142"/>
    </row>
    <row r="21" spans="1:24" x14ac:dyDescent="0.7">
      <c r="B21" s="3" t="s">
        <v>209</v>
      </c>
      <c r="E21" s="3" t="s">
        <v>210</v>
      </c>
      <c r="N21" s="3" t="s">
        <v>502</v>
      </c>
    </row>
    <row r="22" spans="1:24" x14ac:dyDescent="0.7">
      <c r="E22" s="3" t="s">
        <v>211</v>
      </c>
      <c r="N22" s="3" t="s">
        <v>532</v>
      </c>
    </row>
    <row r="23" spans="1:24" x14ac:dyDescent="0.7">
      <c r="E23" s="3" t="s">
        <v>212</v>
      </c>
    </row>
    <row r="24" spans="1:24" x14ac:dyDescent="0.7">
      <c r="E24" s="3" t="s">
        <v>213</v>
      </c>
    </row>
    <row r="25" spans="1:24" x14ac:dyDescent="0.7">
      <c r="E25" s="3" t="s">
        <v>214</v>
      </c>
    </row>
  </sheetData>
  <mergeCells count="29">
    <mergeCell ref="G6:G10"/>
    <mergeCell ref="H6:H10"/>
    <mergeCell ref="I6:I10"/>
    <mergeCell ref="K6:K10"/>
    <mergeCell ref="N6:N10"/>
    <mergeCell ref="J6:J10"/>
    <mergeCell ref="L6:L10"/>
    <mergeCell ref="M6:M10"/>
    <mergeCell ref="P6:P10"/>
    <mergeCell ref="Q6:R6"/>
    <mergeCell ref="S6:S10"/>
    <mergeCell ref="Q7:Q10"/>
    <mergeCell ref="R7:R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D8:D10"/>
    <mergeCell ref="E8:E10"/>
    <mergeCell ref="F8:F10"/>
    <mergeCell ref="O6:O10"/>
  </mergeCells>
  <pageMargins left="3.937007874015748E-2" right="3.937007874015748E-2" top="0.74803149606299213" bottom="0.74803149606299213" header="0.31496062992125984" footer="0.31496062992125984"/>
  <pageSetup paperSize="9" scale="71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BZ27"/>
  <sheetViews>
    <sheetView topLeftCell="N1" zoomScale="90" zoomScaleNormal="90" workbookViewId="0">
      <selection activeCell="AB10" sqref="AB10"/>
    </sheetView>
  </sheetViews>
  <sheetFormatPr defaultColWidth="9" defaultRowHeight="21" x14ac:dyDescent="0.7"/>
  <cols>
    <col min="1" max="1" width="3" style="3" customWidth="1"/>
    <col min="2" max="2" width="10.58203125" style="3" customWidth="1"/>
    <col min="3" max="3" width="6.0820312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7.5" style="3" customWidth="1"/>
    <col min="9" max="9" width="9" style="3" customWidth="1"/>
    <col min="10" max="10" width="4.33203125" style="3" customWidth="1"/>
    <col min="11" max="13" width="10.1640625" style="3" customWidth="1"/>
    <col min="14" max="15" width="7.6640625" style="3" customWidth="1"/>
    <col min="16" max="16" width="7.08203125" style="3" customWidth="1"/>
    <col min="17" max="17" width="9.6640625" style="3" customWidth="1"/>
    <col min="18" max="18" width="6.5" style="3" customWidth="1"/>
    <col min="19" max="19" width="8.83203125" style="3" customWidth="1"/>
    <col min="20" max="20" width="9" style="3"/>
    <col min="21" max="22" width="11.08203125" style="3" customWidth="1"/>
    <col min="23" max="23" width="9.83203125" style="3" customWidth="1"/>
    <col min="24" max="24" width="5.5" style="3" customWidth="1"/>
    <col min="25" max="16384" width="9" style="3"/>
  </cols>
  <sheetData>
    <row r="1" spans="1:78" s="406" customFormat="1" ht="24" x14ac:dyDescent="0.8">
      <c r="W1" s="409" t="s">
        <v>57</v>
      </c>
    </row>
    <row r="2" spans="1:78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  <c r="Y2" s="448"/>
    </row>
    <row r="3" spans="1:78" s="406" customFormat="1" ht="24" x14ac:dyDescent="0.8">
      <c r="A3" s="449" t="s">
        <v>550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</row>
    <row r="4" spans="1:78" x14ac:dyDescent="0.7">
      <c r="A4" s="263"/>
      <c r="B4" s="263"/>
      <c r="C4" s="263"/>
      <c r="D4" s="263"/>
      <c r="E4" s="263"/>
      <c r="F4" s="8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  <c r="Y4" s="263"/>
    </row>
    <row r="5" spans="1:78" ht="21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4"/>
      <c r="T5" s="455"/>
      <c r="U5" s="456" t="s">
        <v>2</v>
      </c>
      <c r="V5" s="459" t="s">
        <v>3</v>
      </c>
      <c r="W5" s="456" t="s">
        <v>4</v>
      </c>
      <c r="X5" s="264"/>
      <c r="Y5" s="462" t="s">
        <v>62</v>
      </c>
    </row>
    <row r="6" spans="1:78" ht="22.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4" t="s">
        <v>431</v>
      </c>
      <c r="P6" s="437" t="s">
        <v>438</v>
      </c>
      <c r="Q6" s="434" t="s">
        <v>48</v>
      </c>
      <c r="R6" s="443" t="s">
        <v>12</v>
      </c>
      <c r="S6" s="444"/>
      <c r="T6" s="434" t="s">
        <v>13</v>
      </c>
      <c r="U6" s="457"/>
      <c r="V6" s="460"/>
      <c r="W6" s="457"/>
      <c r="X6" s="265"/>
      <c r="Y6" s="463"/>
    </row>
    <row r="7" spans="1:78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5"/>
      <c r="P7" s="438"/>
      <c r="Q7" s="435"/>
      <c r="R7" s="434" t="s">
        <v>67</v>
      </c>
      <c r="S7" s="445" t="s">
        <v>215</v>
      </c>
      <c r="T7" s="435"/>
      <c r="U7" s="457"/>
      <c r="V7" s="460"/>
      <c r="W7" s="457"/>
      <c r="X7" s="265" t="s">
        <v>59</v>
      </c>
      <c r="Y7" s="463"/>
    </row>
    <row r="8" spans="1:78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5"/>
      <c r="P8" s="438"/>
      <c r="Q8" s="435"/>
      <c r="R8" s="435"/>
      <c r="S8" s="446"/>
      <c r="T8" s="435"/>
      <c r="U8" s="457"/>
      <c r="V8" s="460"/>
      <c r="W8" s="457"/>
      <c r="X8" s="265" t="s">
        <v>60</v>
      </c>
      <c r="Y8" s="463"/>
    </row>
    <row r="9" spans="1:78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5"/>
      <c r="P9" s="438"/>
      <c r="Q9" s="435"/>
      <c r="R9" s="435"/>
      <c r="S9" s="446"/>
      <c r="T9" s="435"/>
      <c r="U9" s="457"/>
      <c r="V9" s="460"/>
      <c r="W9" s="457"/>
      <c r="X9" s="265" t="s">
        <v>61</v>
      </c>
      <c r="Y9" s="463"/>
    </row>
    <row r="10" spans="1:78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6"/>
      <c r="P10" s="439"/>
      <c r="Q10" s="436"/>
      <c r="R10" s="436"/>
      <c r="S10" s="447"/>
      <c r="T10" s="436"/>
      <c r="U10" s="458"/>
      <c r="V10" s="461"/>
      <c r="W10" s="458"/>
      <c r="X10" s="266"/>
      <c r="Y10" s="464"/>
    </row>
    <row r="11" spans="1:78" s="1" customFormat="1" x14ac:dyDescent="0.7">
      <c r="A11" s="1">
        <v>1</v>
      </c>
      <c r="B11" s="1" t="s">
        <v>379</v>
      </c>
      <c r="C11" s="1">
        <v>1</v>
      </c>
      <c r="D11" s="14">
        <v>9</v>
      </c>
      <c r="E11" s="14">
        <v>0</v>
      </c>
      <c r="F11" s="14">
        <v>59</v>
      </c>
      <c r="G11" s="51">
        <v>3659</v>
      </c>
      <c r="H11" s="14">
        <v>125</v>
      </c>
      <c r="I11" s="77">
        <f>G11*H11</f>
        <v>457375</v>
      </c>
      <c r="J11" s="1">
        <v>1</v>
      </c>
      <c r="P11" s="16"/>
      <c r="Q11" s="16"/>
      <c r="T11" s="16"/>
      <c r="U11" s="17">
        <v>457375</v>
      </c>
      <c r="V11" s="285">
        <v>0</v>
      </c>
      <c r="W11" s="17">
        <v>0</v>
      </c>
      <c r="X11" s="76">
        <v>0</v>
      </c>
      <c r="Y11" s="327">
        <f>W11*X11%</f>
        <v>0</v>
      </c>
      <c r="Z11" s="423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</row>
    <row r="12" spans="1:78" s="1" customFormat="1" x14ac:dyDescent="0.7">
      <c r="A12" s="1">
        <v>2</v>
      </c>
      <c r="B12" s="1" t="s">
        <v>380</v>
      </c>
      <c r="C12" s="1">
        <v>1</v>
      </c>
      <c r="D12" s="14">
        <v>10</v>
      </c>
      <c r="E12" s="14">
        <v>3</v>
      </c>
      <c r="F12" s="14">
        <v>7</v>
      </c>
      <c r="G12" s="51">
        <v>4307</v>
      </c>
      <c r="H12" s="23">
        <v>100</v>
      </c>
      <c r="I12" s="77">
        <f t="shared" ref="I12:I20" si="0">G12*H12</f>
        <v>430700</v>
      </c>
      <c r="J12" s="1">
        <v>2</v>
      </c>
      <c r="P12" s="16"/>
      <c r="Q12" s="16"/>
      <c r="T12" s="16"/>
      <c r="U12" s="17">
        <v>430700</v>
      </c>
      <c r="V12" s="285">
        <v>0</v>
      </c>
      <c r="W12" s="17">
        <v>0</v>
      </c>
      <c r="X12" s="76">
        <v>0</v>
      </c>
      <c r="Y12" s="327">
        <f t="shared" ref="Y12:Y19" si="1">W12*X12%</f>
        <v>0</v>
      </c>
      <c r="Z12" s="423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</row>
    <row r="13" spans="1:78" s="1" customFormat="1" x14ac:dyDescent="0.7">
      <c r="A13" s="1">
        <v>3</v>
      </c>
      <c r="B13" s="1" t="s">
        <v>381</v>
      </c>
      <c r="C13" s="1">
        <v>3</v>
      </c>
      <c r="D13" s="14">
        <v>2</v>
      </c>
      <c r="E13" s="14">
        <v>0</v>
      </c>
      <c r="F13" s="14">
        <v>16</v>
      </c>
      <c r="G13" s="51">
        <v>816</v>
      </c>
      <c r="H13" s="23">
        <v>300</v>
      </c>
      <c r="I13" s="77">
        <f t="shared" si="0"/>
        <v>244800</v>
      </c>
      <c r="J13" s="1">
        <v>3</v>
      </c>
      <c r="P13" s="16"/>
      <c r="Q13" s="16"/>
      <c r="T13" s="16"/>
      <c r="U13" s="17">
        <f>I13</f>
        <v>244800</v>
      </c>
      <c r="V13" s="285">
        <v>93600</v>
      </c>
      <c r="W13" s="17">
        <f>U13-V13</f>
        <v>151200</v>
      </c>
      <c r="X13" s="76">
        <v>0.3</v>
      </c>
      <c r="Y13" s="327">
        <f t="shared" si="1"/>
        <v>453.6</v>
      </c>
      <c r="Z13" s="423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</row>
    <row r="14" spans="1:78" s="1" customFormat="1" x14ac:dyDescent="0.7">
      <c r="A14" s="1">
        <v>4</v>
      </c>
      <c r="B14" s="1" t="s">
        <v>382</v>
      </c>
      <c r="C14" s="1">
        <v>1</v>
      </c>
      <c r="D14" s="14">
        <v>0</v>
      </c>
      <c r="E14" s="14">
        <v>3</v>
      </c>
      <c r="F14" s="14">
        <v>60</v>
      </c>
      <c r="G14" s="51">
        <v>360</v>
      </c>
      <c r="H14" s="23">
        <v>225</v>
      </c>
      <c r="I14" s="77">
        <f t="shared" si="0"/>
        <v>81000</v>
      </c>
      <c r="J14" s="1">
        <v>4</v>
      </c>
      <c r="P14" s="16"/>
      <c r="Q14" s="16"/>
      <c r="T14" s="16"/>
      <c r="U14" s="17">
        <v>81000</v>
      </c>
      <c r="V14" s="285">
        <v>0</v>
      </c>
      <c r="W14" s="17">
        <v>0</v>
      </c>
      <c r="X14" s="76">
        <v>0</v>
      </c>
      <c r="Y14" s="327">
        <f t="shared" si="1"/>
        <v>0</v>
      </c>
      <c r="Z14" s="423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</row>
    <row r="15" spans="1:78" s="1" customFormat="1" x14ac:dyDescent="0.7">
      <c r="A15" s="1">
        <v>5</v>
      </c>
      <c r="B15" s="1" t="s">
        <v>383</v>
      </c>
      <c r="C15" s="1">
        <v>3</v>
      </c>
      <c r="D15" s="14">
        <v>0</v>
      </c>
      <c r="E15" s="14">
        <v>0</v>
      </c>
      <c r="F15" s="14">
        <v>72</v>
      </c>
      <c r="G15" s="51">
        <v>72</v>
      </c>
      <c r="H15" s="14">
        <v>150</v>
      </c>
      <c r="I15" s="77">
        <f t="shared" si="0"/>
        <v>10800</v>
      </c>
      <c r="J15" s="1">
        <v>5</v>
      </c>
      <c r="K15" s="1" t="s">
        <v>18</v>
      </c>
      <c r="L15" s="1" t="s">
        <v>22</v>
      </c>
      <c r="M15" s="1" t="s">
        <v>20</v>
      </c>
      <c r="N15" s="1">
        <v>48</v>
      </c>
      <c r="O15" s="1">
        <v>100</v>
      </c>
      <c r="P15" s="16">
        <v>5500</v>
      </c>
      <c r="Q15" s="17">
        <f>N15*P15</f>
        <v>264000</v>
      </c>
      <c r="R15" s="1">
        <v>37</v>
      </c>
      <c r="S15" s="17">
        <v>168960</v>
      </c>
      <c r="T15" s="17">
        <f>Q15-S15</f>
        <v>95040</v>
      </c>
      <c r="U15" s="17">
        <f>T15+I15</f>
        <v>105840</v>
      </c>
      <c r="V15" s="285">
        <v>9000</v>
      </c>
      <c r="W15" s="17">
        <f>U15-V15</f>
        <v>96840</v>
      </c>
      <c r="X15" s="76">
        <v>0.3</v>
      </c>
      <c r="Y15" s="327">
        <f t="shared" si="1"/>
        <v>290.52</v>
      </c>
      <c r="Z15" s="423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</row>
    <row r="16" spans="1:78" s="1" customFormat="1" x14ac:dyDescent="0.7">
      <c r="A16" s="1">
        <v>6</v>
      </c>
      <c r="B16" s="1" t="s">
        <v>384</v>
      </c>
      <c r="C16" s="1">
        <v>1</v>
      </c>
      <c r="D16" s="14">
        <v>2</v>
      </c>
      <c r="E16" s="14">
        <v>0</v>
      </c>
      <c r="F16" s="14">
        <v>87</v>
      </c>
      <c r="G16" s="51">
        <v>887</v>
      </c>
      <c r="H16" s="23">
        <v>125</v>
      </c>
      <c r="I16" s="77">
        <f t="shared" si="0"/>
        <v>110875</v>
      </c>
      <c r="J16" s="1">
        <v>6</v>
      </c>
      <c r="P16" s="16"/>
      <c r="Q16" s="16"/>
      <c r="T16" s="16"/>
      <c r="U16" s="77">
        <v>110875</v>
      </c>
      <c r="V16" s="77">
        <v>0</v>
      </c>
      <c r="W16" s="16">
        <v>0</v>
      </c>
      <c r="X16" s="76">
        <v>0</v>
      </c>
      <c r="Y16" s="327">
        <f t="shared" si="1"/>
        <v>0</v>
      </c>
      <c r="Z16" s="423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</row>
    <row r="17" spans="1:78" s="1" customFormat="1" x14ac:dyDescent="0.7">
      <c r="A17" s="1">
        <v>7</v>
      </c>
      <c r="B17" s="1" t="s">
        <v>385</v>
      </c>
      <c r="C17" s="1">
        <v>1</v>
      </c>
      <c r="D17" s="14">
        <v>8</v>
      </c>
      <c r="E17" s="14">
        <v>1</v>
      </c>
      <c r="F17" s="14">
        <v>79</v>
      </c>
      <c r="G17" s="51">
        <v>3379</v>
      </c>
      <c r="H17" s="23">
        <v>125</v>
      </c>
      <c r="I17" s="77">
        <f t="shared" si="0"/>
        <v>422375</v>
      </c>
      <c r="J17" s="1">
        <v>7</v>
      </c>
      <c r="P17" s="16"/>
      <c r="Q17" s="16"/>
      <c r="T17" s="16"/>
      <c r="U17" s="77">
        <v>422375</v>
      </c>
      <c r="V17" s="77">
        <v>0</v>
      </c>
      <c r="W17" s="16">
        <v>0</v>
      </c>
      <c r="X17" s="76">
        <v>0</v>
      </c>
      <c r="Y17" s="327">
        <f t="shared" si="1"/>
        <v>0</v>
      </c>
      <c r="Z17" s="423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</row>
    <row r="18" spans="1:78" s="1" customFormat="1" x14ac:dyDescent="0.7">
      <c r="A18" s="1">
        <v>8</v>
      </c>
      <c r="B18" s="1" t="s">
        <v>386</v>
      </c>
      <c r="C18" s="1">
        <v>1</v>
      </c>
      <c r="D18" s="14">
        <v>7</v>
      </c>
      <c r="E18" s="14">
        <v>1</v>
      </c>
      <c r="F18" s="14">
        <v>46</v>
      </c>
      <c r="G18" s="51">
        <v>2946</v>
      </c>
      <c r="H18" s="23">
        <v>100</v>
      </c>
      <c r="I18" s="77">
        <f t="shared" si="0"/>
        <v>294600</v>
      </c>
      <c r="J18" s="1">
        <v>8</v>
      </c>
      <c r="P18" s="16"/>
      <c r="Q18" s="16"/>
      <c r="T18" s="16"/>
      <c r="U18" s="77">
        <v>294600</v>
      </c>
      <c r="V18" s="77">
        <v>0</v>
      </c>
      <c r="W18" s="16">
        <v>0</v>
      </c>
      <c r="X18" s="76">
        <v>0</v>
      </c>
      <c r="Y18" s="327">
        <f t="shared" si="1"/>
        <v>0</v>
      </c>
      <c r="Z18" s="423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</row>
    <row r="19" spans="1:78" s="1" customFormat="1" x14ac:dyDescent="0.7">
      <c r="A19" s="1">
        <v>9</v>
      </c>
      <c r="B19" s="1" t="s">
        <v>387</v>
      </c>
      <c r="C19" s="1">
        <v>1</v>
      </c>
      <c r="D19" s="14">
        <v>2</v>
      </c>
      <c r="E19" s="14">
        <v>3</v>
      </c>
      <c r="F19" s="14">
        <v>27</v>
      </c>
      <c r="G19" s="51">
        <v>1127</v>
      </c>
      <c r="H19" s="23">
        <v>100</v>
      </c>
      <c r="I19" s="77">
        <f t="shared" si="0"/>
        <v>112700</v>
      </c>
      <c r="J19" s="1">
        <v>9</v>
      </c>
      <c r="P19" s="16"/>
      <c r="Q19" s="16"/>
      <c r="T19" s="16"/>
      <c r="U19" s="77">
        <v>112700</v>
      </c>
      <c r="V19" s="77">
        <v>0</v>
      </c>
      <c r="W19" s="16">
        <v>0</v>
      </c>
      <c r="X19" s="76">
        <v>0</v>
      </c>
      <c r="Y19" s="327">
        <f t="shared" si="1"/>
        <v>0</v>
      </c>
      <c r="Z19" s="423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</row>
    <row r="20" spans="1:78" s="29" customFormat="1" x14ac:dyDescent="0.7">
      <c r="A20" s="1">
        <v>10</v>
      </c>
      <c r="B20" s="1" t="s">
        <v>740</v>
      </c>
      <c r="C20" s="1">
        <v>1</v>
      </c>
      <c r="D20" s="14">
        <v>1</v>
      </c>
      <c r="E20" s="14">
        <v>1</v>
      </c>
      <c r="F20" s="14">
        <v>85</v>
      </c>
      <c r="G20" s="51">
        <v>858</v>
      </c>
      <c r="H20" s="23">
        <v>100</v>
      </c>
      <c r="I20" s="77">
        <f t="shared" si="0"/>
        <v>85800</v>
      </c>
      <c r="J20" s="1"/>
      <c r="K20" s="1"/>
      <c r="L20" s="1"/>
      <c r="M20" s="1"/>
      <c r="N20" s="1"/>
      <c r="O20" s="1"/>
      <c r="P20" s="16"/>
      <c r="Q20" s="16"/>
      <c r="R20" s="1"/>
      <c r="S20" s="1"/>
      <c r="T20" s="16"/>
      <c r="U20" s="77">
        <f>I20</f>
        <v>85800</v>
      </c>
      <c r="V20" s="77">
        <v>0</v>
      </c>
      <c r="W20" s="17">
        <v>0</v>
      </c>
      <c r="X20" s="76">
        <v>0</v>
      </c>
      <c r="Y20" s="17">
        <v>0</v>
      </c>
    </row>
    <row r="21" spans="1:78" x14ac:dyDescent="0.7">
      <c r="W21" s="145">
        <f>SUM(W11:W20)</f>
        <v>248040</v>
      </c>
      <c r="X21" s="286"/>
      <c r="Y21" s="145">
        <f>SUM(Y11:Y19)</f>
        <v>744.12</v>
      </c>
    </row>
    <row r="22" spans="1:78" x14ac:dyDescent="0.7">
      <c r="A22" s="142"/>
      <c r="N22" s="3" t="s">
        <v>533</v>
      </c>
    </row>
    <row r="23" spans="1:78" x14ac:dyDescent="0.7">
      <c r="B23" s="3" t="s">
        <v>209</v>
      </c>
      <c r="E23" s="3" t="s">
        <v>210</v>
      </c>
      <c r="N23" s="3" t="s">
        <v>503</v>
      </c>
    </row>
    <row r="24" spans="1:78" x14ac:dyDescent="0.7">
      <c r="E24" s="3" t="s">
        <v>211</v>
      </c>
    </row>
    <row r="25" spans="1:78" x14ac:dyDescent="0.7">
      <c r="E25" s="3" t="s">
        <v>212</v>
      </c>
    </row>
    <row r="26" spans="1:78" x14ac:dyDescent="0.7">
      <c r="E26" s="3" t="s">
        <v>213</v>
      </c>
    </row>
    <row r="27" spans="1:78" x14ac:dyDescent="0.7">
      <c r="E27" s="3" t="s">
        <v>214</v>
      </c>
    </row>
  </sheetData>
  <mergeCells count="30">
    <mergeCell ref="T6:T10"/>
    <mergeCell ref="R7:R10"/>
    <mergeCell ref="S7:S10"/>
    <mergeCell ref="F8:F10"/>
    <mergeCell ref="G6:G10"/>
    <mergeCell ref="H6:H10"/>
    <mergeCell ref="I6:I10"/>
    <mergeCell ref="K6:K10"/>
    <mergeCell ref="J6:J10"/>
    <mergeCell ref="L6:L10"/>
    <mergeCell ref="M6:M10"/>
    <mergeCell ref="N6:N10"/>
    <mergeCell ref="P6:P10"/>
    <mergeCell ref="Q6:Q10"/>
    <mergeCell ref="A2:Y2"/>
    <mergeCell ref="A3:Y3"/>
    <mergeCell ref="A5:I5"/>
    <mergeCell ref="J5:T5"/>
    <mergeCell ref="U5:U10"/>
    <mergeCell ref="V5:V10"/>
    <mergeCell ref="W5:W10"/>
    <mergeCell ref="Y5:Y10"/>
    <mergeCell ref="A6:A10"/>
    <mergeCell ref="B6:B10"/>
    <mergeCell ref="C6:C10"/>
    <mergeCell ref="D6:F7"/>
    <mergeCell ref="O6:O10"/>
    <mergeCell ref="D8:D10"/>
    <mergeCell ref="E8:E10"/>
    <mergeCell ref="R6:S6"/>
  </mergeCells>
  <pageMargins left="3.937007874015748E-2" right="3.937007874015748E-2" top="0.74803149606299213" bottom="0.74803149606299213" header="0.31496062992125984" footer="0.31496062992125984"/>
  <pageSetup paperSize="9" scale="66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BR23"/>
  <sheetViews>
    <sheetView topLeftCell="B1" workbookViewId="0">
      <selection activeCell="B20" sqref="B20"/>
    </sheetView>
  </sheetViews>
  <sheetFormatPr defaultColWidth="9" defaultRowHeight="18.5" x14ac:dyDescent="0.65"/>
  <cols>
    <col min="1" max="1" width="3" style="6" customWidth="1"/>
    <col min="2" max="2" width="9.33203125" style="6" customWidth="1"/>
    <col min="3" max="3" width="7" style="6" customWidth="1"/>
    <col min="4" max="4" width="4.6640625" style="6" customWidth="1"/>
    <col min="5" max="5" width="4.58203125" style="6" customWidth="1"/>
    <col min="6" max="6" width="4.83203125" style="6" customWidth="1"/>
    <col min="7" max="7" width="6.5" style="6" customWidth="1"/>
    <col min="8" max="8" width="7.5" style="6" customWidth="1"/>
    <col min="9" max="9" width="9" style="6" customWidth="1"/>
    <col min="10" max="10" width="4.33203125" style="6" customWidth="1"/>
    <col min="11" max="11" width="8" style="6" customWidth="1"/>
    <col min="12" max="12" width="7.6640625" style="6" customWidth="1"/>
    <col min="13" max="14" width="6.58203125" style="6" customWidth="1"/>
    <col min="15" max="15" width="5.5" style="6" customWidth="1"/>
    <col min="16" max="16" width="7.4140625" style="6" customWidth="1"/>
    <col min="17" max="17" width="5.08203125" style="6" customWidth="1"/>
    <col min="18" max="18" width="7.1640625" style="6" customWidth="1"/>
    <col min="19" max="19" width="8.08203125" style="6" customWidth="1"/>
    <col min="20" max="20" width="9" style="6" customWidth="1"/>
    <col min="21" max="21" width="9.1640625" style="6" customWidth="1"/>
    <col min="22" max="22" width="6.9140625" style="6" customWidth="1"/>
    <col min="23" max="23" width="4.9140625" style="6" customWidth="1"/>
    <col min="24" max="24" width="6.6640625" style="6" customWidth="1"/>
    <col min="25" max="16384" width="9" style="6"/>
  </cols>
  <sheetData>
    <row r="1" spans="1:70" s="406" customFormat="1" ht="24" x14ac:dyDescent="0.8">
      <c r="V1" s="409" t="s">
        <v>57</v>
      </c>
    </row>
    <row r="2" spans="1:70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70" s="406" customFormat="1" ht="24" x14ac:dyDescent="0.8">
      <c r="A3" s="449" t="s">
        <v>299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70" ht="21" x14ac:dyDescent="0.7">
      <c r="A4" s="40"/>
      <c r="B4" s="40"/>
      <c r="C4" s="40"/>
      <c r="D4" s="40"/>
      <c r="E4" s="40"/>
      <c r="F4"/>
      <c r="G4" s="40"/>
      <c r="H4" s="40"/>
      <c r="I4" s="40"/>
      <c r="J4" s="40"/>
      <c r="K4" s="40"/>
      <c r="L4" s="56"/>
      <c r="M4" s="56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</row>
    <row r="5" spans="1:70" ht="16.5" customHeight="1" x14ac:dyDescent="0.65">
      <c r="A5" s="479" t="s">
        <v>63</v>
      </c>
      <c r="B5" s="480"/>
      <c r="C5" s="480"/>
      <c r="D5" s="480"/>
      <c r="E5" s="480"/>
      <c r="F5" s="480"/>
      <c r="G5" s="480"/>
      <c r="H5" s="480"/>
      <c r="I5" s="481"/>
      <c r="J5" s="482" t="s">
        <v>64</v>
      </c>
      <c r="K5" s="483"/>
      <c r="L5" s="483"/>
      <c r="M5" s="483"/>
      <c r="N5" s="483"/>
      <c r="O5" s="483"/>
      <c r="P5" s="483"/>
      <c r="Q5" s="483"/>
      <c r="R5" s="483"/>
      <c r="S5" s="484"/>
      <c r="T5" s="485" t="s">
        <v>2</v>
      </c>
      <c r="U5" s="488" t="s">
        <v>3</v>
      </c>
      <c r="V5" s="485" t="s">
        <v>4</v>
      </c>
      <c r="W5" s="41"/>
      <c r="X5" s="491" t="s">
        <v>62</v>
      </c>
    </row>
    <row r="6" spans="1:70" ht="17.25" customHeight="1" x14ac:dyDescent="0.65">
      <c r="A6" s="494" t="s">
        <v>5</v>
      </c>
      <c r="B6" s="497" t="s">
        <v>68</v>
      </c>
      <c r="C6" s="498" t="s">
        <v>7</v>
      </c>
      <c r="D6" s="509" t="s">
        <v>6</v>
      </c>
      <c r="E6" s="510"/>
      <c r="F6" s="511"/>
      <c r="G6" s="497" t="s">
        <v>8</v>
      </c>
      <c r="H6" s="497" t="s">
        <v>9</v>
      </c>
      <c r="I6" s="517" t="s">
        <v>65</v>
      </c>
      <c r="J6" s="520" t="s">
        <v>5</v>
      </c>
      <c r="K6" s="500" t="s">
        <v>66</v>
      </c>
      <c r="L6" s="500" t="s">
        <v>11</v>
      </c>
      <c r="M6" s="500" t="s">
        <v>430</v>
      </c>
      <c r="N6" s="500" t="s">
        <v>397</v>
      </c>
      <c r="O6" s="503" t="s">
        <v>438</v>
      </c>
      <c r="P6" s="500" t="s">
        <v>48</v>
      </c>
      <c r="Q6" s="515" t="s">
        <v>12</v>
      </c>
      <c r="R6" s="516"/>
      <c r="S6" s="500" t="s">
        <v>13</v>
      </c>
      <c r="T6" s="486"/>
      <c r="U6" s="489"/>
      <c r="V6" s="486"/>
      <c r="W6" s="42"/>
      <c r="X6" s="492"/>
    </row>
    <row r="7" spans="1:70" x14ac:dyDescent="0.65">
      <c r="A7" s="495"/>
      <c r="B7" s="498"/>
      <c r="C7" s="498"/>
      <c r="D7" s="512"/>
      <c r="E7" s="513"/>
      <c r="F7" s="514"/>
      <c r="G7" s="498"/>
      <c r="H7" s="498"/>
      <c r="I7" s="518"/>
      <c r="J7" s="521"/>
      <c r="K7" s="501"/>
      <c r="L7" s="501"/>
      <c r="M7" s="501"/>
      <c r="N7" s="501"/>
      <c r="O7" s="504"/>
      <c r="P7" s="501"/>
      <c r="Q7" s="500" t="s">
        <v>67</v>
      </c>
      <c r="R7" s="506" t="s">
        <v>215</v>
      </c>
      <c r="S7" s="501"/>
      <c r="T7" s="486"/>
      <c r="U7" s="489"/>
      <c r="V7" s="486"/>
      <c r="W7" s="42" t="s">
        <v>59</v>
      </c>
      <c r="X7" s="492"/>
    </row>
    <row r="8" spans="1:70" ht="15.65" customHeight="1" x14ac:dyDescent="0.65">
      <c r="A8" s="495"/>
      <c r="B8" s="498"/>
      <c r="C8" s="498"/>
      <c r="D8" s="494" t="s">
        <v>15</v>
      </c>
      <c r="E8" s="494" t="s">
        <v>16</v>
      </c>
      <c r="F8" s="494" t="s">
        <v>17</v>
      </c>
      <c r="G8" s="498"/>
      <c r="H8" s="498"/>
      <c r="I8" s="518"/>
      <c r="J8" s="521"/>
      <c r="K8" s="501"/>
      <c r="L8" s="501"/>
      <c r="M8" s="501"/>
      <c r="N8" s="501"/>
      <c r="O8" s="504"/>
      <c r="P8" s="501"/>
      <c r="Q8" s="501"/>
      <c r="R8" s="507"/>
      <c r="S8" s="501"/>
      <c r="T8" s="486"/>
      <c r="U8" s="489"/>
      <c r="V8" s="486"/>
      <c r="W8" s="42" t="s">
        <v>60</v>
      </c>
      <c r="X8" s="492"/>
    </row>
    <row r="9" spans="1:70" ht="37" x14ac:dyDescent="0.65">
      <c r="A9" s="495"/>
      <c r="B9" s="498"/>
      <c r="C9" s="498"/>
      <c r="D9" s="495"/>
      <c r="E9" s="495"/>
      <c r="F9" s="495"/>
      <c r="G9" s="498"/>
      <c r="H9" s="498"/>
      <c r="I9" s="518"/>
      <c r="J9" s="521"/>
      <c r="K9" s="501"/>
      <c r="L9" s="501"/>
      <c r="M9" s="501"/>
      <c r="N9" s="501"/>
      <c r="O9" s="504"/>
      <c r="P9" s="501"/>
      <c r="Q9" s="501"/>
      <c r="R9" s="507"/>
      <c r="S9" s="501"/>
      <c r="T9" s="486"/>
      <c r="U9" s="489"/>
      <c r="V9" s="486"/>
      <c r="W9" s="42" t="s">
        <v>61</v>
      </c>
      <c r="X9" s="492"/>
    </row>
    <row r="10" spans="1:70" ht="29.25" customHeight="1" x14ac:dyDescent="0.65">
      <c r="A10" s="496"/>
      <c r="B10" s="499"/>
      <c r="C10" s="499"/>
      <c r="D10" s="496"/>
      <c r="E10" s="496"/>
      <c r="F10" s="496"/>
      <c r="G10" s="499"/>
      <c r="H10" s="499"/>
      <c r="I10" s="519"/>
      <c r="J10" s="522"/>
      <c r="K10" s="502"/>
      <c r="L10" s="502"/>
      <c r="M10" s="502"/>
      <c r="N10" s="502"/>
      <c r="O10" s="505"/>
      <c r="P10" s="502"/>
      <c r="Q10" s="502"/>
      <c r="R10" s="508"/>
      <c r="S10" s="502"/>
      <c r="T10" s="487"/>
      <c r="U10" s="490"/>
      <c r="V10" s="487"/>
      <c r="W10" s="43"/>
      <c r="X10" s="493"/>
    </row>
    <row r="11" spans="1:70" s="7" customFormat="1" x14ac:dyDescent="0.65">
      <c r="A11" s="7">
        <v>1</v>
      </c>
      <c r="B11" s="7" t="s">
        <v>300</v>
      </c>
      <c r="C11" s="7">
        <v>1</v>
      </c>
      <c r="D11" s="12">
        <v>8</v>
      </c>
      <c r="E11" s="12">
        <v>3</v>
      </c>
      <c r="F11" s="12">
        <v>23</v>
      </c>
      <c r="G11" s="20">
        <v>3523</v>
      </c>
      <c r="H11" s="9">
        <v>125</v>
      </c>
      <c r="I11" s="49">
        <f>G11*H11</f>
        <v>440375</v>
      </c>
      <c r="J11" s="7">
        <v>1</v>
      </c>
      <c r="O11" s="10"/>
      <c r="P11" s="10"/>
      <c r="S11" s="105"/>
      <c r="T11" s="11">
        <f>I11</f>
        <v>440375</v>
      </c>
      <c r="U11" s="11">
        <v>440375</v>
      </c>
      <c r="V11" s="11">
        <v>0</v>
      </c>
      <c r="W11" s="53">
        <v>0</v>
      </c>
      <c r="X11" s="11">
        <v>0</v>
      </c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60"/>
    </row>
    <row r="12" spans="1:70" s="7" customFormat="1" x14ac:dyDescent="0.65">
      <c r="A12" s="7">
        <v>2</v>
      </c>
      <c r="B12" s="7" t="s">
        <v>301</v>
      </c>
      <c r="C12" s="7">
        <v>1</v>
      </c>
      <c r="D12" s="12">
        <v>10</v>
      </c>
      <c r="E12" s="12">
        <v>0</v>
      </c>
      <c r="F12" s="12">
        <v>13</v>
      </c>
      <c r="G12" s="20">
        <v>4013</v>
      </c>
      <c r="H12" s="9">
        <v>125</v>
      </c>
      <c r="I12" s="49">
        <f t="shared" ref="I12:I15" si="0">G12*H12</f>
        <v>501625</v>
      </c>
      <c r="J12" s="7">
        <v>2</v>
      </c>
      <c r="O12" s="10"/>
      <c r="P12" s="10"/>
      <c r="S12" s="105"/>
      <c r="T12" s="11">
        <f>I12</f>
        <v>501625</v>
      </c>
      <c r="U12" s="11">
        <v>501625</v>
      </c>
      <c r="V12" s="11">
        <v>0</v>
      </c>
      <c r="W12" s="53">
        <v>0</v>
      </c>
      <c r="X12" s="11">
        <v>0</v>
      </c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60"/>
    </row>
    <row r="13" spans="1:70" s="7" customFormat="1" x14ac:dyDescent="0.65">
      <c r="A13" s="7">
        <v>3</v>
      </c>
      <c r="B13" s="7" t="s">
        <v>302</v>
      </c>
      <c r="C13" s="7">
        <v>3</v>
      </c>
      <c r="D13" s="12">
        <v>1</v>
      </c>
      <c r="E13" s="12">
        <v>1</v>
      </c>
      <c r="F13" s="12">
        <v>68</v>
      </c>
      <c r="G13" s="20">
        <v>568</v>
      </c>
      <c r="H13" s="9">
        <v>300</v>
      </c>
      <c r="I13" s="49">
        <f t="shared" si="0"/>
        <v>170400</v>
      </c>
      <c r="J13" s="7">
        <v>3</v>
      </c>
      <c r="K13" s="7" t="s">
        <v>18</v>
      </c>
      <c r="L13" s="7" t="s">
        <v>19</v>
      </c>
      <c r="M13" s="7" t="s">
        <v>20</v>
      </c>
      <c r="N13" s="7">
        <v>72</v>
      </c>
      <c r="O13" s="10">
        <v>5500</v>
      </c>
      <c r="P13" s="11">
        <f>N13*O13</f>
        <v>396000</v>
      </c>
      <c r="Q13" s="7">
        <v>32</v>
      </c>
      <c r="R13" s="11">
        <f>P13*93%</f>
        <v>368280</v>
      </c>
      <c r="S13" s="105">
        <f>P13-R13</f>
        <v>27720</v>
      </c>
      <c r="T13" s="11">
        <f>S13+I13</f>
        <v>198120</v>
      </c>
      <c r="U13" s="104">
        <v>165000</v>
      </c>
      <c r="V13" s="11">
        <f>T13-U13</f>
        <v>33120</v>
      </c>
      <c r="W13" s="53">
        <v>0.3</v>
      </c>
      <c r="X13" s="11">
        <f>V13*W13%</f>
        <v>99.36</v>
      </c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60"/>
    </row>
    <row r="14" spans="1:70" s="7" customFormat="1" x14ac:dyDescent="0.65">
      <c r="A14" s="7">
        <v>4</v>
      </c>
      <c r="B14" s="7" t="s">
        <v>303</v>
      </c>
      <c r="C14" s="7">
        <v>1</v>
      </c>
      <c r="D14" s="12">
        <v>1</v>
      </c>
      <c r="E14" s="12">
        <v>0</v>
      </c>
      <c r="F14" s="12">
        <v>0</v>
      </c>
      <c r="G14" s="20">
        <v>400</v>
      </c>
      <c r="H14" s="9">
        <v>300</v>
      </c>
      <c r="I14" s="49">
        <f t="shared" ref="I14" si="1">G14*H14</f>
        <v>120000</v>
      </c>
      <c r="J14" s="7">
        <v>4</v>
      </c>
      <c r="O14" s="10"/>
      <c r="P14" s="10"/>
      <c r="S14" s="105"/>
      <c r="T14" s="11">
        <f>I14</f>
        <v>120000</v>
      </c>
      <c r="U14" s="104">
        <v>120000</v>
      </c>
      <c r="V14" s="11">
        <v>0</v>
      </c>
      <c r="W14" s="53">
        <v>0</v>
      </c>
      <c r="X14" s="11">
        <v>0</v>
      </c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60"/>
    </row>
    <row r="15" spans="1:70" s="7" customFormat="1" x14ac:dyDescent="0.65">
      <c r="A15" s="7">
        <v>5</v>
      </c>
      <c r="B15" s="7" t="s">
        <v>720</v>
      </c>
      <c r="C15" s="7">
        <v>1</v>
      </c>
      <c r="D15" s="12">
        <v>5</v>
      </c>
      <c r="E15" s="12">
        <v>0</v>
      </c>
      <c r="F15" s="12">
        <v>37</v>
      </c>
      <c r="G15" s="20">
        <v>2037</v>
      </c>
      <c r="H15" s="9">
        <v>130</v>
      </c>
      <c r="I15" s="49">
        <f t="shared" si="0"/>
        <v>264810</v>
      </c>
      <c r="J15" s="7">
        <v>5</v>
      </c>
      <c r="O15" s="10"/>
      <c r="P15" s="10"/>
      <c r="S15" s="105"/>
      <c r="T15" s="11">
        <f>I15</f>
        <v>264810</v>
      </c>
      <c r="U15" s="104">
        <f>T15</f>
        <v>264810</v>
      </c>
      <c r="V15" s="11">
        <v>0</v>
      </c>
      <c r="W15" s="53">
        <v>0.01</v>
      </c>
      <c r="X15" s="11">
        <v>26.48</v>
      </c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60"/>
    </row>
    <row r="16" spans="1:70" x14ac:dyDescent="0.65">
      <c r="C16" s="19"/>
      <c r="D16" s="19"/>
      <c r="E16" s="19"/>
      <c r="F16" s="19"/>
      <c r="G16" s="19"/>
      <c r="V16" s="18">
        <f>SUM(V11:V15)</f>
        <v>33120</v>
      </c>
      <c r="W16" s="22"/>
      <c r="X16" s="18">
        <f>SUM(X11:X15)</f>
        <v>125.84</v>
      </c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</row>
    <row r="17" spans="1:69" x14ac:dyDescent="0.65"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</row>
    <row r="18" spans="1:69" x14ac:dyDescent="0.65">
      <c r="A18" s="30"/>
    </row>
    <row r="19" spans="1:69" x14ac:dyDescent="0.65">
      <c r="B19" s="6" t="s">
        <v>209</v>
      </c>
      <c r="E19" s="6" t="s">
        <v>210</v>
      </c>
      <c r="N19" s="6" t="s">
        <v>504</v>
      </c>
    </row>
    <row r="20" spans="1:69" x14ac:dyDescent="0.65">
      <c r="E20" s="6" t="s">
        <v>211</v>
      </c>
    </row>
    <row r="21" spans="1:69" x14ac:dyDescent="0.65">
      <c r="E21" s="6" t="s">
        <v>212</v>
      </c>
    </row>
    <row r="22" spans="1:69" x14ac:dyDescent="0.65">
      <c r="E22" s="6" t="s">
        <v>213</v>
      </c>
    </row>
    <row r="23" spans="1:69" x14ac:dyDescent="0.65">
      <c r="E23" s="6" t="s">
        <v>214</v>
      </c>
    </row>
  </sheetData>
  <mergeCells count="29">
    <mergeCell ref="G6:G10"/>
    <mergeCell ref="H6:H10"/>
    <mergeCell ref="I6:I10"/>
    <mergeCell ref="K6:K10"/>
    <mergeCell ref="N6:N10"/>
    <mergeCell ref="J6:J10"/>
    <mergeCell ref="L6:L10"/>
    <mergeCell ref="M6:M10"/>
    <mergeCell ref="P6:P10"/>
    <mergeCell ref="Q6:R6"/>
    <mergeCell ref="S6:S10"/>
    <mergeCell ref="Q7:Q10"/>
    <mergeCell ref="R7:R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D8:D10"/>
    <mergeCell ref="E8:E10"/>
    <mergeCell ref="F8:F10"/>
    <mergeCell ref="O6:O10"/>
  </mergeCells>
  <pageMargins left="3.937007874015748E-2" right="3.937007874015748E-2" top="0.74803149606299213" bottom="0.74803149606299213" header="0.31496062992125984" footer="0.31496062992125984"/>
  <pageSetup paperSize="9" scale="85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21"/>
  <sheetViews>
    <sheetView topLeftCell="D1" zoomScale="90" zoomScaleNormal="90" workbookViewId="0">
      <selection activeCell="M19" sqref="M19"/>
    </sheetView>
  </sheetViews>
  <sheetFormatPr defaultColWidth="9" defaultRowHeight="21" x14ac:dyDescent="0.7"/>
  <cols>
    <col min="1" max="1" width="3" style="3" customWidth="1"/>
    <col min="2" max="2" width="9.33203125" style="3" customWidth="1"/>
    <col min="3" max="3" width="6.0820312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1.33203125" style="3" customWidth="1"/>
    <col min="10" max="10" width="4.33203125" style="3" customWidth="1"/>
    <col min="11" max="13" width="9.5" style="3" customWidth="1"/>
    <col min="14" max="14" width="7.6640625" style="3" customWidth="1"/>
    <col min="15" max="15" width="7.6640625" style="3" hidden="1" customWidth="1"/>
    <col min="16" max="16" width="7.08203125" style="3" customWidth="1"/>
    <col min="17" max="17" width="9.6640625" style="3" customWidth="1"/>
    <col min="18" max="18" width="6.5" style="3" customWidth="1"/>
    <col min="19" max="19" width="7.83203125" style="3" customWidth="1"/>
    <col min="20" max="20" width="9" style="3"/>
    <col min="21" max="21" width="13.08203125" style="3" customWidth="1"/>
    <col min="22" max="22" width="13.08203125" style="3" hidden="1" customWidth="1"/>
    <col min="23" max="23" width="7.83203125" style="3" customWidth="1"/>
    <col min="24" max="24" width="9.83203125" style="3" customWidth="1"/>
    <col min="25" max="25" width="5.5" style="3" customWidth="1"/>
    <col min="26" max="26" width="10.08203125" style="3" customWidth="1"/>
    <col min="27" max="16384" width="9" style="3"/>
  </cols>
  <sheetData>
    <row r="1" spans="1:27" s="406" customFormat="1" ht="24" x14ac:dyDescent="0.8">
      <c r="X1" s="409" t="s">
        <v>57</v>
      </c>
    </row>
    <row r="2" spans="1:27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  <c r="Y2" s="448"/>
      <c r="Z2" s="448"/>
    </row>
    <row r="3" spans="1:27" s="406" customFormat="1" ht="24" x14ac:dyDescent="0.8">
      <c r="A3" s="449" t="s">
        <v>305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  <c r="Z3" s="449"/>
    </row>
    <row r="4" spans="1:27" x14ac:dyDescent="0.7">
      <c r="A4" s="137"/>
      <c r="B4" s="137"/>
      <c r="C4" s="137"/>
      <c r="D4" s="137"/>
      <c r="E4" s="137"/>
      <c r="F4" s="83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</row>
    <row r="5" spans="1:27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4"/>
      <c r="T5" s="455"/>
      <c r="U5" s="456" t="s">
        <v>2</v>
      </c>
      <c r="V5" s="456" t="s">
        <v>428</v>
      </c>
      <c r="W5" s="459" t="s">
        <v>3</v>
      </c>
      <c r="X5" s="456" t="s">
        <v>4</v>
      </c>
      <c r="Y5" s="138"/>
      <c r="Z5" s="462" t="s">
        <v>62</v>
      </c>
    </row>
    <row r="6" spans="1:27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4" t="s">
        <v>431</v>
      </c>
      <c r="P6" s="437" t="s">
        <v>438</v>
      </c>
      <c r="Q6" s="434" t="s">
        <v>48</v>
      </c>
      <c r="R6" s="443" t="s">
        <v>12</v>
      </c>
      <c r="S6" s="444"/>
      <c r="T6" s="434" t="s">
        <v>13</v>
      </c>
      <c r="U6" s="457"/>
      <c r="V6" s="457"/>
      <c r="W6" s="460"/>
      <c r="X6" s="457"/>
      <c r="Y6" s="139"/>
      <c r="Z6" s="463"/>
    </row>
    <row r="7" spans="1:27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5"/>
      <c r="P7" s="438"/>
      <c r="Q7" s="435"/>
      <c r="R7" s="434" t="s">
        <v>67</v>
      </c>
      <c r="S7" s="445" t="s">
        <v>215</v>
      </c>
      <c r="T7" s="435"/>
      <c r="U7" s="457"/>
      <c r="V7" s="457"/>
      <c r="W7" s="460"/>
      <c r="X7" s="457"/>
      <c r="Y7" s="139" t="s">
        <v>59</v>
      </c>
      <c r="Z7" s="463"/>
    </row>
    <row r="8" spans="1:27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5"/>
      <c r="P8" s="438"/>
      <c r="Q8" s="435"/>
      <c r="R8" s="435"/>
      <c r="S8" s="446"/>
      <c r="T8" s="435"/>
      <c r="U8" s="457"/>
      <c r="V8" s="457"/>
      <c r="W8" s="460"/>
      <c r="X8" s="457"/>
      <c r="Y8" s="139" t="s">
        <v>60</v>
      </c>
      <c r="Z8" s="463"/>
    </row>
    <row r="9" spans="1:27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5"/>
      <c r="P9" s="438"/>
      <c r="Q9" s="435"/>
      <c r="R9" s="435"/>
      <c r="S9" s="446"/>
      <c r="T9" s="435"/>
      <c r="U9" s="457"/>
      <c r="V9" s="457"/>
      <c r="W9" s="460"/>
      <c r="X9" s="457"/>
      <c r="Y9" s="139" t="s">
        <v>61</v>
      </c>
      <c r="Z9" s="463"/>
    </row>
    <row r="10" spans="1:27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6"/>
      <c r="P10" s="439"/>
      <c r="Q10" s="436"/>
      <c r="R10" s="436"/>
      <c r="S10" s="447"/>
      <c r="T10" s="436"/>
      <c r="U10" s="458"/>
      <c r="V10" s="458"/>
      <c r="W10" s="461"/>
      <c r="X10" s="458"/>
      <c r="Y10" s="140"/>
      <c r="Z10" s="464"/>
    </row>
    <row r="11" spans="1:27" s="1" customFormat="1" x14ac:dyDescent="0.7">
      <c r="A11" s="1">
        <v>1</v>
      </c>
      <c r="B11" s="1" t="s">
        <v>304</v>
      </c>
      <c r="C11" s="1">
        <v>3</v>
      </c>
      <c r="D11" s="14">
        <v>0</v>
      </c>
      <c r="E11" s="14">
        <v>1</v>
      </c>
      <c r="F11" s="14">
        <v>58</v>
      </c>
      <c r="G11" s="51">
        <v>158</v>
      </c>
      <c r="H11" s="23">
        <v>300</v>
      </c>
      <c r="I11" s="73">
        <f>G11*H11</f>
        <v>47400</v>
      </c>
      <c r="J11" s="1">
        <v>1</v>
      </c>
      <c r="K11" s="59" t="s">
        <v>18</v>
      </c>
      <c r="L11" s="59" t="s">
        <v>22</v>
      </c>
      <c r="M11" s="59" t="s">
        <v>883</v>
      </c>
      <c r="N11" s="1">
        <v>30</v>
      </c>
      <c r="O11" s="1">
        <v>100</v>
      </c>
      <c r="P11" s="16">
        <v>5500</v>
      </c>
      <c r="Q11" s="17">
        <f>P11*N11</f>
        <v>165000</v>
      </c>
      <c r="R11" s="59">
        <v>7</v>
      </c>
      <c r="S11" s="84">
        <v>11550</v>
      </c>
      <c r="T11" s="17">
        <f>Q11-S11</f>
        <v>153450</v>
      </c>
      <c r="U11" s="17">
        <f>T11+I11</f>
        <v>200850</v>
      </c>
      <c r="V11" s="17">
        <f>U11</f>
        <v>200850</v>
      </c>
      <c r="W11" s="102">
        <v>45150</v>
      </c>
      <c r="X11" s="17">
        <f>U11-W11</f>
        <v>155700</v>
      </c>
      <c r="Y11" s="76">
        <v>0.3</v>
      </c>
      <c r="Z11" s="17">
        <f>X11*Y11%</f>
        <v>467.1</v>
      </c>
      <c r="AA11" s="29"/>
    </row>
    <row r="12" spans="1:27" x14ac:dyDescent="0.7">
      <c r="I12" s="4"/>
      <c r="U12" s="4"/>
      <c r="V12" s="4"/>
      <c r="X12" s="68">
        <f>SUM(X11:X11)</f>
        <v>155700</v>
      </c>
      <c r="Y12" s="92"/>
      <c r="Z12" s="68">
        <f>SUM(Z11:Z11)</f>
        <v>467.1</v>
      </c>
    </row>
    <row r="14" spans="1:27" x14ac:dyDescent="0.7">
      <c r="A14" s="142"/>
    </row>
    <row r="17" spans="2:14" x14ac:dyDescent="0.7">
      <c r="B17" s="3" t="s">
        <v>209</v>
      </c>
      <c r="E17" s="3" t="s">
        <v>210</v>
      </c>
      <c r="N17" s="3" t="s">
        <v>450</v>
      </c>
    </row>
    <row r="18" spans="2:14" x14ac:dyDescent="0.7">
      <c r="E18" s="3" t="s">
        <v>211</v>
      </c>
    </row>
    <row r="19" spans="2:14" x14ac:dyDescent="0.7">
      <c r="E19" s="3" t="s">
        <v>212</v>
      </c>
    </row>
    <row r="20" spans="2:14" x14ac:dyDescent="0.7">
      <c r="E20" s="3" t="s">
        <v>213</v>
      </c>
    </row>
    <row r="21" spans="2:14" x14ac:dyDescent="0.7">
      <c r="E21" s="3" t="s">
        <v>214</v>
      </c>
    </row>
  </sheetData>
  <mergeCells count="31">
    <mergeCell ref="V5:V10"/>
    <mergeCell ref="A2:Z2"/>
    <mergeCell ref="A3:Z3"/>
    <mergeCell ref="A5:I5"/>
    <mergeCell ref="J5:T5"/>
    <mergeCell ref="U5:U10"/>
    <mergeCell ref="W5:W10"/>
    <mergeCell ref="X5:X10"/>
    <mergeCell ref="Z5:Z10"/>
    <mergeCell ref="A6:A10"/>
    <mergeCell ref="B6:B10"/>
    <mergeCell ref="T6:T10"/>
    <mergeCell ref="R7:R10"/>
    <mergeCell ref="S7:S10"/>
    <mergeCell ref="C6:C10"/>
    <mergeCell ref="D6:F7"/>
    <mergeCell ref="R6:S6"/>
    <mergeCell ref="H6:H10"/>
    <mergeCell ref="I6:I10"/>
    <mergeCell ref="J6:J10"/>
    <mergeCell ref="O6:O10"/>
    <mergeCell ref="K6:K10"/>
    <mergeCell ref="N6:N10"/>
    <mergeCell ref="P6:P10"/>
    <mergeCell ref="Q6:Q10"/>
    <mergeCell ref="D8:D10"/>
    <mergeCell ref="E8:E10"/>
    <mergeCell ref="F8:F10"/>
    <mergeCell ref="L6:L10"/>
    <mergeCell ref="M6:M10"/>
    <mergeCell ref="G6:G10"/>
  </mergeCells>
  <pageMargins left="3.937007874015748E-2" right="3.937007874015748E-2" top="0.74803149606299213" bottom="0.74803149606299213" header="0.31496062992125984" footer="0.31496062992125984"/>
  <pageSetup paperSize="9" scale="73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Y21"/>
  <sheetViews>
    <sheetView topLeftCell="G1" zoomScale="90" zoomScaleNormal="90" workbookViewId="0">
      <selection activeCell="I13" sqref="I13"/>
    </sheetView>
  </sheetViews>
  <sheetFormatPr defaultColWidth="9" defaultRowHeight="21" x14ac:dyDescent="0.7"/>
  <cols>
    <col min="1" max="1" width="3" style="3" customWidth="1"/>
    <col min="2" max="2" width="9.33203125" style="3" customWidth="1"/>
    <col min="3" max="3" width="6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1.33203125" style="3" customWidth="1"/>
    <col min="10" max="10" width="4.33203125" style="3" customWidth="1"/>
    <col min="11" max="13" width="9.5" style="3" customWidth="1"/>
    <col min="14" max="14" width="8.08203125" style="3" customWidth="1"/>
    <col min="15" max="15" width="7.08203125" style="3" customWidth="1"/>
    <col min="16" max="16" width="9.6640625" style="3" customWidth="1"/>
    <col min="17" max="17" width="6.5" style="3" customWidth="1"/>
    <col min="18" max="18" width="7.83203125" style="3" customWidth="1"/>
    <col min="19" max="19" width="9" style="3"/>
    <col min="20" max="20" width="11" style="3" customWidth="1"/>
    <col min="21" max="21" width="8.83203125" style="3" customWidth="1"/>
    <col min="22" max="22" width="9.83203125" style="3" customWidth="1"/>
    <col min="23" max="23" width="6.33203125" style="3" customWidth="1"/>
    <col min="24" max="24" width="10.08203125" style="3" customWidth="1"/>
    <col min="25" max="16384" width="9" style="3"/>
  </cols>
  <sheetData>
    <row r="1" spans="1:25" s="406" customFormat="1" ht="24" x14ac:dyDescent="0.8">
      <c r="V1" s="409" t="s">
        <v>57</v>
      </c>
    </row>
    <row r="2" spans="1:2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5" s="406" customFormat="1" ht="24" x14ac:dyDescent="0.8">
      <c r="A3" s="449" t="s">
        <v>307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25" x14ac:dyDescent="0.7">
      <c r="A4" s="137"/>
      <c r="B4" s="137"/>
      <c r="C4" s="137"/>
      <c r="D4" s="137"/>
      <c r="E4" s="137"/>
      <c r="F4" s="83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</row>
    <row r="5" spans="1:25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38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3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3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39" t="s">
        <v>60</v>
      </c>
      <c r="X8" s="463"/>
    </row>
    <row r="9" spans="1:25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3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40"/>
      <c r="X10" s="464"/>
    </row>
    <row r="11" spans="1:25" s="1" customFormat="1" x14ac:dyDescent="0.7">
      <c r="A11" s="1">
        <v>1</v>
      </c>
      <c r="B11" s="1" t="s">
        <v>306</v>
      </c>
      <c r="C11" s="1">
        <v>3</v>
      </c>
      <c r="D11" s="14">
        <v>1</v>
      </c>
      <c r="E11" s="14">
        <v>3</v>
      </c>
      <c r="F11" s="14">
        <v>3</v>
      </c>
      <c r="G11" s="51">
        <v>703</v>
      </c>
      <c r="H11" s="23">
        <v>300</v>
      </c>
      <c r="I11" s="73">
        <f>G11*H11</f>
        <v>210900</v>
      </c>
      <c r="J11" s="1">
        <v>1</v>
      </c>
      <c r="K11" s="59" t="s">
        <v>18</v>
      </c>
      <c r="L11" s="59" t="s">
        <v>22</v>
      </c>
      <c r="M11" s="59" t="s">
        <v>20</v>
      </c>
      <c r="N11" s="1">
        <v>24</v>
      </c>
      <c r="O11" s="16">
        <v>5500</v>
      </c>
      <c r="P11" s="17">
        <f>N11*O11</f>
        <v>132000</v>
      </c>
      <c r="Q11" s="59">
        <v>4</v>
      </c>
      <c r="R11" s="84">
        <v>5280</v>
      </c>
      <c r="S11" s="17">
        <f>P11-R11</f>
        <v>126720</v>
      </c>
      <c r="T11" s="17">
        <f>S11+I11</f>
        <v>337620</v>
      </c>
      <c r="U11" s="252">
        <v>209100</v>
      </c>
      <c r="V11" s="17">
        <f>T11-U11</f>
        <v>128520</v>
      </c>
      <c r="W11" s="76">
        <v>0.3</v>
      </c>
      <c r="X11" s="17">
        <f>V11*W11%</f>
        <v>385.56</v>
      </c>
      <c r="Y11" s="29"/>
    </row>
    <row r="12" spans="1:25" x14ac:dyDescent="0.7">
      <c r="I12" s="4"/>
      <c r="T12" s="4"/>
      <c r="V12" s="68">
        <f>SUM(V11:V11)</f>
        <v>128520</v>
      </c>
      <c r="W12" s="92"/>
      <c r="X12" s="68">
        <f>SUM(X11:X11)</f>
        <v>385.56</v>
      </c>
    </row>
    <row r="14" spans="1:25" x14ac:dyDescent="0.7">
      <c r="A14" s="142"/>
    </row>
    <row r="17" spans="2:14" x14ac:dyDescent="0.7">
      <c r="B17" s="3" t="s">
        <v>209</v>
      </c>
      <c r="E17" s="3" t="s">
        <v>210</v>
      </c>
      <c r="N17" s="3" t="s">
        <v>451</v>
      </c>
    </row>
    <row r="18" spans="2:14" x14ac:dyDescent="0.7">
      <c r="E18" s="3" t="s">
        <v>211</v>
      </c>
    </row>
    <row r="19" spans="2:14" x14ac:dyDescent="0.7">
      <c r="E19" s="3" t="s">
        <v>212</v>
      </c>
    </row>
    <row r="20" spans="2:14" x14ac:dyDescent="0.7">
      <c r="E20" s="3" t="s">
        <v>213</v>
      </c>
    </row>
    <row r="21" spans="2:14" x14ac:dyDescent="0.7">
      <c r="E21" s="3" t="s">
        <v>214</v>
      </c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S6:S10"/>
    <mergeCell ref="Q7:Q10"/>
    <mergeCell ref="R7:R10"/>
    <mergeCell ref="C6:C10"/>
    <mergeCell ref="D6:F7"/>
    <mergeCell ref="Q6:R6"/>
    <mergeCell ref="O6:O10"/>
    <mergeCell ref="P6:P10"/>
    <mergeCell ref="D8:D10"/>
    <mergeCell ref="E8:E10"/>
    <mergeCell ref="F8:F10"/>
    <mergeCell ref="L6:L10"/>
    <mergeCell ref="M6:M10"/>
    <mergeCell ref="G6:G10"/>
    <mergeCell ref="H6:H10"/>
    <mergeCell ref="I6:I10"/>
    <mergeCell ref="J6:J10"/>
    <mergeCell ref="K6:K10"/>
    <mergeCell ref="N6:N10"/>
  </mergeCells>
  <pageMargins left="3.937007874015748E-2" right="3.937007874015748E-2" top="0.74803149606299213" bottom="0.74803149606299213" header="0.31496062992125984" footer="0.31496062992125984"/>
  <pageSetup paperSize="9" scale="73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S22"/>
  <sheetViews>
    <sheetView zoomScale="90" zoomScaleNormal="90" workbookViewId="0">
      <selection activeCell="T20" sqref="T20"/>
    </sheetView>
  </sheetViews>
  <sheetFormatPr defaultColWidth="9" defaultRowHeight="21" x14ac:dyDescent="0.7"/>
  <cols>
    <col min="1" max="1" width="3" style="3" customWidth="1"/>
    <col min="2" max="2" width="9.33203125" style="3" customWidth="1"/>
    <col min="3" max="3" width="5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1.33203125" style="3" customWidth="1"/>
    <col min="10" max="10" width="4.33203125" style="3" customWidth="1"/>
    <col min="11" max="13" width="9.5" style="3" customWidth="1"/>
    <col min="14" max="14" width="7.6640625" style="3" customWidth="1"/>
    <col min="15" max="15" width="7.6640625" style="3" hidden="1" customWidth="1"/>
    <col min="16" max="16" width="7.08203125" style="3" customWidth="1"/>
    <col min="17" max="17" width="9.6640625" style="3" customWidth="1"/>
    <col min="18" max="18" width="6.5" style="3" customWidth="1"/>
    <col min="19" max="19" width="7.83203125" style="3" customWidth="1"/>
    <col min="20" max="20" width="9" style="3"/>
    <col min="21" max="21" width="13.08203125" style="3" customWidth="1"/>
    <col min="22" max="22" width="9.33203125" style="3" customWidth="1"/>
    <col min="23" max="23" width="9.83203125" style="3" customWidth="1"/>
    <col min="24" max="24" width="5.5" style="3" customWidth="1"/>
    <col min="25" max="25" width="10.08203125" style="3" customWidth="1"/>
    <col min="26" max="16384" width="9" style="3"/>
  </cols>
  <sheetData>
    <row r="1" spans="1:45" s="406" customFormat="1" ht="24" x14ac:dyDescent="0.8">
      <c r="W1" s="409" t="s">
        <v>57</v>
      </c>
    </row>
    <row r="2" spans="1:4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  <c r="Y2" s="448"/>
    </row>
    <row r="3" spans="1:45" s="406" customFormat="1" ht="24" x14ac:dyDescent="0.8">
      <c r="A3" s="449" t="s">
        <v>309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</row>
    <row r="4" spans="1:45" x14ac:dyDescent="0.7">
      <c r="A4" s="137"/>
      <c r="B4" s="137"/>
      <c r="C4" s="137"/>
      <c r="D4" s="137"/>
      <c r="E4" s="137"/>
      <c r="F4" s="83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</row>
    <row r="5" spans="1:45" ht="24.7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4"/>
      <c r="T5" s="455"/>
      <c r="U5" s="456" t="s">
        <v>2</v>
      </c>
      <c r="V5" s="459" t="s">
        <v>3</v>
      </c>
      <c r="W5" s="456" t="s">
        <v>4</v>
      </c>
      <c r="X5" s="138"/>
      <c r="Y5" s="462" t="s">
        <v>62</v>
      </c>
    </row>
    <row r="6" spans="1:45" ht="27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4" t="s">
        <v>431</v>
      </c>
      <c r="P6" s="437" t="s">
        <v>438</v>
      </c>
      <c r="Q6" s="434" t="s">
        <v>48</v>
      </c>
      <c r="R6" s="443" t="s">
        <v>12</v>
      </c>
      <c r="S6" s="444"/>
      <c r="T6" s="434" t="s">
        <v>13</v>
      </c>
      <c r="U6" s="457"/>
      <c r="V6" s="460"/>
      <c r="W6" s="457"/>
      <c r="X6" s="139"/>
      <c r="Y6" s="463"/>
    </row>
    <row r="7" spans="1:4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5"/>
      <c r="P7" s="438"/>
      <c r="Q7" s="435"/>
      <c r="R7" s="434" t="s">
        <v>67</v>
      </c>
      <c r="S7" s="445" t="s">
        <v>215</v>
      </c>
      <c r="T7" s="435"/>
      <c r="U7" s="457"/>
      <c r="V7" s="460"/>
      <c r="W7" s="457"/>
      <c r="X7" s="139" t="s">
        <v>59</v>
      </c>
      <c r="Y7" s="463"/>
    </row>
    <row r="8" spans="1:4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5"/>
      <c r="P8" s="438"/>
      <c r="Q8" s="435"/>
      <c r="R8" s="435"/>
      <c r="S8" s="446"/>
      <c r="T8" s="435"/>
      <c r="U8" s="457"/>
      <c r="V8" s="460"/>
      <c r="W8" s="457"/>
      <c r="X8" s="139" t="s">
        <v>60</v>
      </c>
      <c r="Y8" s="463"/>
    </row>
    <row r="9" spans="1:4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5"/>
      <c r="P9" s="438"/>
      <c r="Q9" s="435"/>
      <c r="R9" s="435"/>
      <c r="S9" s="446"/>
      <c r="T9" s="435"/>
      <c r="U9" s="457"/>
      <c r="V9" s="460"/>
      <c r="W9" s="457"/>
      <c r="X9" s="139" t="s">
        <v>61</v>
      </c>
      <c r="Y9" s="463"/>
    </row>
    <row r="10" spans="1:4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6"/>
      <c r="P10" s="439"/>
      <c r="Q10" s="436"/>
      <c r="R10" s="436"/>
      <c r="S10" s="447"/>
      <c r="T10" s="436"/>
      <c r="U10" s="458"/>
      <c r="V10" s="461"/>
      <c r="W10" s="458"/>
      <c r="X10" s="140"/>
      <c r="Y10" s="464"/>
    </row>
    <row r="11" spans="1:45" s="160" customFormat="1" x14ac:dyDescent="0.7">
      <c r="A11" s="160">
        <v>1</v>
      </c>
      <c r="B11" s="160" t="s">
        <v>308</v>
      </c>
      <c r="C11" s="160">
        <v>3</v>
      </c>
      <c r="D11" s="161">
        <v>4</v>
      </c>
      <c r="E11" s="161">
        <v>0</v>
      </c>
      <c r="F11" s="161">
        <v>11</v>
      </c>
      <c r="G11" s="162">
        <v>1611</v>
      </c>
      <c r="H11" s="163">
        <v>275</v>
      </c>
      <c r="I11" s="164">
        <f>G11*H11</f>
        <v>443025</v>
      </c>
      <c r="J11" s="160">
        <v>1</v>
      </c>
      <c r="K11" s="165" t="s">
        <v>18</v>
      </c>
      <c r="L11" s="165" t="s">
        <v>22</v>
      </c>
      <c r="M11" s="165" t="s">
        <v>20</v>
      </c>
      <c r="N11" s="160">
        <v>100</v>
      </c>
      <c r="O11" s="160">
        <v>100</v>
      </c>
      <c r="P11" s="166">
        <v>5500</v>
      </c>
      <c r="Q11" s="93">
        <f>N11*P11</f>
        <v>550000</v>
      </c>
      <c r="R11" s="165">
        <v>8</v>
      </c>
      <c r="S11" s="282">
        <v>44000</v>
      </c>
      <c r="T11" s="93">
        <f>Q11-S11</f>
        <v>506000</v>
      </c>
      <c r="U11" s="93">
        <f>T11+I11</f>
        <v>949025</v>
      </c>
      <c r="V11" s="287">
        <v>436150</v>
      </c>
      <c r="W11" s="93">
        <f>U11-V11</f>
        <v>512875</v>
      </c>
      <c r="X11" s="167">
        <v>0.3</v>
      </c>
      <c r="Y11" s="93">
        <f>W11*X11%</f>
        <v>1538.625</v>
      </c>
      <c r="Z11" s="423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</row>
    <row r="12" spans="1:45" s="1" customFormat="1" x14ac:dyDescent="0.7">
      <c r="A12" s="1">
        <v>2</v>
      </c>
      <c r="B12" s="1" t="s">
        <v>584</v>
      </c>
      <c r="C12" s="1">
        <v>1</v>
      </c>
      <c r="D12" s="14">
        <v>8</v>
      </c>
      <c r="E12" s="14">
        <v>0</v>
      </c>
      <c r="F12" s="14">
        <v>0</v>
      </c>
      <c r="G12" s="51">
        <v>3200</v>
      </c>
      <c r="H12" s="23">
        <v>100</v>
      </c>
      <c r="I12" s="73">
        <f>G12*H12</f>
        <v>320000</v>
      </c>
      <c r="J12" s="1">
        <v>2</v>
      </c>
      <c r="K12" s="59"/>
      <c r="L12" s="59"/>
      <c r="M12" s="59"/>
      <c r="P12" s="16"/>
      <c r="Q12" s="16"/>
      <c r="R12" s="59"/>
      <c r="S12" s="74"/>
      <c r="T12" s="16"/>
      <c r="U12" s="17">
        <v>320000</v>
      </c>
      <c r="V12" s="252">
        <v>320000</v>
      </c>
      <c r="W12" s="17">
        <v>0</v>
      </c>
      <c r="X12" s="76">
        <v>0</v>
      </c>
      <c r="Y12" s="17">
        <v>0</v>
      </c>
      <c r="Z12" s="423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</row>
    <row r="13" spans="1:45" x14ac:dyDescent="0.7">
      <c r="I13" s="4"/>
      <c r="U13" s="4"/>
      <c r="W13" s="145">
        <f>SUM(W11:W11)</f>
        <v>512875</v>
      </c>
      <c r="X13" s="144"/>
      <c r="Y13" s="145">
        <f>SUM(Y11:Y11)</f>
        <v>1538.625</v>
      </c>
    </row>
    <row r="15" spans="1:45" x14ac:dyDescent="0.7">
      <c r="A15" s="142"/>
    </row>
    <row r="18" spans="2:14" x14ac:dyDescent="0.7">
      <c r="B18" s="3" t="s">
        <v>209</v>
      </c>
      <c r="E18" s="3" t="s">
        <v>210</v>
      </c>
      <c r="N18" s="3" t="s">
        <v>452</v>
      </c>
    </row>
    <row r="19" spans="2:14" x14ac:dyDescent="0.7">
      <c r="E19" s="3" t="s">
        <v>211</v>
      </c>
    </row>
    <row r="20" spans="2:14" x14ac:dyDescent="0.7">
      <c r="E20" s="3" t="s">
        <v>212</v>
      </c>
    </row>
    <row r="21" spans="2:14" x14ac:dyDescent="0.7">
      <c r="E21" s="3" t="s">
        <v>213</v>
      </c>
    </row>
    <row r="22" spans="2:14" x14ac:dyDescent="0.7">
      <c r="E22" s="3" t="s">
        <v>214</v>
      </c>
    </row>
  </sheetData>
  <mergeCells count="30">
    <mergeCell ref="A2:Y2"/>
    <mergeCell ref="A3:Y3"/>
    <mergeCell ref="A5:I5"/>
    <mergeCell ref="J5:T5"/>
    <mergeCell ref="U5:U10"/>
    <mergeCell ref="V5:V10"/>
    <mergeCell ref="W5:W10"/>
    <mergeCell ref="Y5:Y10"/>
    <mergeCell ref="A6:A10"/>
    <mergeCell ref="B6:B10"/>
    <mergeCell ref="T6:T10"/>
    <mergeCell ref="R7:R10"/>
    <mergeCell ref="S7:S10"/>
    <mergeCell ref="C6:C10"/>
    <mergeCell ref="D6:F7"/>
    <mergeCell ref="R6:S6"/>
    <mergeCell ref="P6:P10"/>
    <mergeCell ref="Q6:Q10"/>
    <mergeCell ref="D8:D10"/>
    <mergeCell ref="E8:E10"/>
    <mergeCell ref="F8:F10"/>
    <mergeCell ref="L6:L10"/>
    <mergeCell ref="M6:M10"/>
    <mergeCell ref="G6:G10"/>
    <mergeCell ref="H6:H10"/>
    <mergeCell ref="I6:I10"/>
    <mergeCell ref="J6:J10"/>
    <mergeCell ref="O6:O10"/>
    <mergeCell ref="K6:K10"/>
    <mergeCell ref="N6:N10"/>
  </mergeCells>
  <pageMargins left="3.937007874015748E-2" right="3.937007874015748E-2" top="0.74803149606299213" bottom="0.74803149606299213" header="0.31496062992125984" footer="0.31496062992125984"/>
  <pageSetup paperSize="9" scale="72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24"/>
  <sheetViews>
    <sheetView zoomScale="90" zoomScaleNormal="90" workbookViewId="0">
      <selection activeCell="Y4" sqref="Y4"/>
    </sheetView>
  </sheetViews>
  <sheetFormatPr defaultColWidth="9" defaultRowHeight="21" x14ac:dyDescent="0.7"/>
  <cols>
    <col min="1" max="1" width="3" style="3" customWidth="1"/>
    <col min="2" max="2" width="9.33203125" style="3" customWidth="1"/>
    <col min="3" max="3" width="6.3320312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1.33203125" style="3" customWidth="1"/>
    <col min="10" max="10" width="4.33203125" style="3" customWidth="1"/>
    <col min="11" max="11" width="9.5" style="3" customWidth="1"/>
    <col min="12" max="12" width="8.5" style="3" customWidth="1"/>
    <col min="13" max="13" width="9.5" style="3" customWidth="1"/>
    <col min="14" max="14" width="7.6640625" style="3" customWidth="1"/>
    <col min="15" max="15" width="7.6640625" style="3" hidden="1" customWidth="1"/>
    <col min="16" max="16" width="7.6640625" style="3" customWidth="1"/>
    <col min="17" max="17" width="9.6640625" style="3" customWidth="1"/>
    <col min="18" max="18" width="6.5" style="3" customWidth="1"/>
    <col min="19" max="19" width="7.83203125" style="3" customWidth="1"/>
    <col min="20" max="20" width="9" style="3"/>
    <col min="21" max="21" width="13.08203125" style="3" customWidth="1"/>
    <col min="22" max="22" width="13.08203125" style="3" hidden="1" customWidth="1"/>
    <col min="23" max="23" width="9.33203125" style="3" customWidth="1"/>
    <col min="24" max="24" width="10.4140625" style="3" customWidth="1"/>
    <col min="25" max="25" width="5.5" style="3" customWidth="1"/>
    <col min="26" max="26" width="10.08203125" style="3" customWidth="1"/>
    <col min="27" max="16384" width="9" style="3"/>
  </cols>
  <sheetData>
    <row r="1" spans="1:27" s="406" customFormat="1" ht="24" x14ac:dyDescent="0.8">
      <c r="X1" s="409" t="s">
        <v>57</v>
      </c>
    </row>
    <row r="2" spans="1:27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  <c r="Y2" s="448"/>
      <c r="Z2" s="448"/>
    </row>
    <row r="3" spans="1:27" s="406" customFormat="1" ht="24" x14ac:dyDescent="0.8">
      <c r="A3" s="449" t="s">
        <v>311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  <c r="Z3" s="449"/>
    </row>
    <row r="4" spans="1:27" x14ac:dyDescent="0.7">
      <c r="A4" s="137"/>
      <c r="B4" s="137"/>
      <c r="C4" s="137"/>
      <c r="D4" s="137"/>
      <c r="E4" s="137"/>
      <c r="F4" s="83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</row>
    <row r="5" spans="1:27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4"/>
      <c r="T5" s="455"/>
      <c r="U5" s="456" t="s">
        <v>2</v>
      </c>
      <c r="V5" s="456" t="s">
        <v>428</v>
      </c>
      <c r="W5" s="459" t="s">
        <v>3</v>
      </c>
      <c r="X5" s="456" t="s">
        <v>4</v>
      </c>
      <c r="Y5" s="138"/>
      <c r="Z5" s="462" t="s">
        <v>62</v>
      </c>
    </row>
    <row r="6" spans="1:27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4" t="s">
        <v>431</v>
      </c>
      <c r="P6" s="437" t="s">
        <v>438</v>
      </c>
      <c r="Q6" s="434" t="s">
        <v>48</v>
      </c>
      <c r="R6" s="443" t="s">
        <v>12</v>
      </c>
      <c r="S6" s="444"/>
      <c r="T6" s="434" t="s">
        <v>13</v>
      </c>
      <c r="U6" s="457"/>
      <c r="V6" s="457"/>
      <c r="W6" s="460"/>
      <c r="X6" s="457"/>
      <c r="Y6" s="139"/>
      <c r="Z6" s="463"/>
    </row>
    <row r="7" spans="1:27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5"/>
      <c r="P7" s="438"/>
      <c r="Q7" s="435"/>
      <c r="R7" s="434" t="s">
        <v>67</v>
      </c>
      <c r="S7" s="445" t="s">
        <v>215</v>
      </c>
      <c r="T7" s="435"/>
      <c r="U7" s="457"/>
      <c r="V7" s="457"/>
      <c r="W7" s="460"/>
      <c r="X7" s="457"/>
      <c r="Y7" s="139" t="s">
        <v>59</v>
      </c>
      <c r="Z7" s="463"/>
    </row>
    <row r="8" spans="1:27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5"/>
      <c r="P8" s="438"/>
      <c r="Q8" s="435"/>
      <c r="R8" s="435"/>
      <c r="S8" s="446"/>
      <c r="T8" s="435"/>
      <c r="U8" s="457"/>
      <c r="V8" s="457"/>
      <c r="W8" s="460"/>
      <c r="X8" s="457"/>
      <c r="Y8" s="139" t="s">
        <v>60</v>
      </c>
      <c r="Z8" s="463"/>
    </row>
    <row r="9" spans="1:27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5"/>
      <c r="P9" s="438"/>
      <c r="Q9" s="435"/>
      <c r="R9" s="435"/>
      <c r="S9" s="446"/>
      <c r="T9" s="435"/>
      <c r="U9" s="457"/>
      <c r="V9" s="457"/>
      <c r="W9" s="460"/>
      <c r="X9" s="457"/>
      <c r="Y9" s="139" t="s">
        <v>61</v>
      </c>
      <c r="Z9" s="463"/>
    </row>
    <row r="10" spans="1:27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6"/>
      <c r="P10" s="439"/>
      <c r="Q10" s="436"/>
      <c r="R10" s="436"/>
      <c r="S10" s="447"/>
      <c r="T10" s="436"/>
      <c r="U10" s="458"/>
      <c r="V10" s="458"/>
      <c r="W10" s="461"/>
      <c r="X10" s="458"/>
      <c r="Y10" s="140"/>
      <c r="Z10" s="464"/>
    </row>
    <row r="11" spans="1:27" s="1" customFormat="1" x14ac:dyDescent="0.7">
      <c r="A11" s="1">
        <v>1</v>
      </c>
      <c r="B11" s="1" t="s">
        <v>310</v>
      </c>
      <c r="C11" s="1">
        <v>3</v>
      </c>
      <c r="D11" s="14">
        <v>0</v>
      </c>
      <c r="E11" s="14">
        <v>3</v>
      </c>
      <c r="F11" s="14">
        <v>27</v>
      </c>
      <c r="G11" s="51">
        <v>327</v>
      </c>
      <c r="H11" s="23">
        <v>425</v>
      </c>
      <c r="I11" s="73">
        <f>G11*H11</f>
        <v>138975</v>
      </c>
      <c r="J11" s="1">
        <v>1</v>
      </c>
      <c r="K11" s="59" t="s">
        <v>18</v>
      </c>
      <c r="L11" s="59" t="s">
        <v>22</v>
      </c>
      <c r="M11" s="59" t="s">
        <v>20</v>
      </c>
      <c r="N11" s="1">
        <v>81</v>
      </c>
      <c r="O11" s="1">
        <v>100</v>
      </c>
      <c r="P11" s="17">
        <v>5500</v>
      </c>
      <c r="Q11" s="168">
        <f>N11*P11</f>
        <v>445500</v>
      </c>
      <c r="R11" s="59">
        <v>3</v>
      </c>
      <c r="S11" s="169">
        <v>13365</v>
      </c>
      <c r="T11" s="168">
        <f>Q11-S11</f>
        <v>432135</v>
      </c>
      <c r="U11" s="17">
        <f>T11+I11</f>
        <v>571110</v>
      </c>
      <c r="V11" s="17">
        <f>U11</f>
        <v>571110</v>
      </c>
      <c r="W11" s="252">
        <v>130368.75</v>
      </c>
      <c r="X11" s="168">
        <f>U11-W11</f>
        <v>440741.25</v>
      </c>
      <c r="Y11" s="76">
        <v>0.3</v>
      </c>
      <c r="Z11" s="17">
        <f>X11*Y11%</f>
        <v>1322.2237500000001</v>
      </c>
      <c r="AA11" s="29"/>
    </row>
    <row r="12" spans="1:27" s="29" customFormat="1" x14ac:dyDescent="0.7">
      <c r="A12" s="1">
        <v>2</v>
      </c>
      <c r="B12" s="1" t="s">
        <v>585</v>
      </c>
      <c r="C12" s="1">
        <v>1</v>
      </c>
      <c r="D12" s="14">
        <v>4</v>
      </c>
      <c r="E12" s="14">
        <v>2</v>
      </c>
      <c r="F12" s="14">
        <v>67</v>
      </c>
      <c r="G12" s="51">
        <v>1867</v>
      </c>
      <c r="H12" s="23">
        <v>125</v>
      </c>
      <c r="I12" s="73">
        <f t="shared" ref="I12:I14" si="0">G12*H12</f>
        <v>233375</v>
      </c>
      <c r="J12" s="1">
        <v>2</v>
      </c>
      <c r="K12" s="59"/>
      <c r="L12" s="59"/>
      <c r="M12" s="59"/>
      <c r="N12" s="1"/>
      <c r="O12" s="1"/>
      <c r="P12" s="17"/>
      <c r="Q12" s="168"/>
      <c r="R12" s="59"/>
      <c r="S12" s="169"/>
      <c r="T12" s="168"/>
      <c r="U12" s="17">
        <v>233375</v>
      </c>
      <c r="V12" s="17"/>
      <c r="W12" s="252">
        <f>U12</f>
        <v>233375</v>
      </c>
      <c r="X12" s="332">
        <v>0</v>
      </c>
      <c r="Y12" s="76">
        <v>0</v>
      </c>
      <c r="Z12" s="17">
        <v>0</v>
      </c>
    </row>
    <row r="13" spans="1:27" s="29" customFormat="1" x14ac:dyDescent="0.7">
      <c r="A13" s="1">
        <v>3</v>
      </c>
      <c r="B13" s="1" t="s">
        <v>586</v>
      </c>
      <c r="C13" s="1">
        <v>1</v>
      </c>
      <c r="D13" s="14">
        <v>3</v>
      </c>
      <c r="E13" s="14">
        <v>0</v>
      </c>
      <c r="F13" s="14">
        <v>39</v>
      </c>
      <c r="G13" s="51">
        <v>1239</v>
      </c>
      <c r="H13" s="23">
        <v>125</v>
      </c>
      <c r="I13" s="73">
        <f t="shared" ref="I13" si="1">G13*H13</f>
        <v>154875</v>
      </c>
      <c r="J13" s="1">
        <v>3</v>
      </c>
      <c r="K13" s="59"/>
      <c r="L13" s="59"/>
      <c r="M13" s="59"/>
      <c r="N13" s="1"/>
      <c r="O13" s="1"/>
      <c r="P13" s="17"/>
      <c r="Q13" s="168"/>
      <c r="R13" s="59"/>
      <c r="S13" s="169"/>
      <c r="T13" s="168"/>
      <c r="U13" s="17">
        <v>154875</v>
      </c>
      <c r="V13" s="17"/>
      <c r="W13" s="252">
        <f>U13</f>
        <v>154875</v>
      </c>
      <c r="X13" s="332">
        <v>0</v>
      </c>
      <c r="Y13" s="76">
        <v>0</v>
      </c>
      <c r="Z13" s="17">
        <v>0</v>
      </c>
    </row>
    <row r="14" spans="1:27" s="29" customFormat="1" x14ac:dyDescent="0.7">
      <c r="A14" s="1">
        <v>4</v>
      </c>
      <c r="B14" s="1" t="s">
        <v>724</v>
      </c>
      <c r="C14" s="1">
        <v>1</v>
      </c>
      <c r="D14" s="14">
        <v>13</v>
      </c>
      <c r="E14" s="14">
        <v>0</v>
      </c>
      <c r="F14" s="14">
        <v>7</v>
      </c>
      <c r="G14" s="51">
        <v>5207</v>
      </c>
      <c r="H14" s="23">
        <v>130</v>
      </c>
      <c r="I14" s="73">
        <f t="shared" si="0"/>
        <v>676910</v>
      </c>
      <c r="J14" s="1">
        <v>3</v>
      </c>
      <c r="K14" s="59"/>
      <c r="L14" s="59"/>
      <c r="M14" s="59"/>
      <c r="N14" s="1"/>
      <c r="O14" s="1"/>
      <c r="P14" s="17"/>
      <c r="Q14" s="168"/>
      <c r="R14" s="59"/>
      <c r="S14" s="169"/>
      <c r="T14" s="168"/>
      <c r="U14" s="17">
        <v>676910</v>
      </c>
      <c r="V14" s="17"/>
      <c r="W14" s="252">
        <v>0</v>
      </c>
      <c r="X14" s="17">
        <v>676910</v>
      </c>
      <c r="Y14" s="76">
        <v>0.01</v>
      </c>
      <c r="Z14" s="17">
        <v>67.69</v>
      </c>
    </row>
    <row r="15" spans="1:27" x14ac:dyDescent="0.7">
      <c r="I15" s="4"/>
      <c r="U15" s="4"/>
      <c r="V15" s="4"/>
      <c r="X15" s="68">
        <f>SUM(X11:X14)</f>
        <v>1117651.25</v>
      </c>
      <c r="Y15" s="92"/>
      <c r="Z15" s="68">
        <f>SUM(Z11:Z14)</f>
        <v>1389.9137500000002</v>
      </c>
    </row>
    <row r="17" spans="1:14" x14ac:dyDescent="0.7">
      <c r="A17" s="142"/>
    </row>
    <row r="20" spans="1:14" x14ac:dyDescent="0.7">
      <c r="B20" s="3" t="s">
        <v>209</v>
      </c>
      <c r="E20" s="3" t="s">
        <v>210</v>
      </c>
      <c r="N20" s="3" t="s">
        <v>453</v>
      </c>
    </row>
    <row r="21" spans="1:14" x14ac:dyDescent="0.7">
      <c r="E21" s="3" t="s">
        <v>211</v>
      </c>
    </row>
    <row r="22" spans="1:14" x14ac:dyDescent="0.7">
      <c r="E22" s="3" t="s">
        <v>212</v>
      </c>
    </row>
    <row r="23" spans="1:14" x14ac:dyDescent="0.7">
      <c r="E23" s="3" t="s">
        <v>213</v>
      </c>
    </row>
    <row r="24" spans="1:14" x14ac:dyDescent="0.7">
      <c r="E24" s="3" t="s">
        <v>214</v>
      </c>
    </row>
  </sheetData>
  <mergeCells count="31">
    <mergeCell ref="V5:V10"/>
    <mergeCell ref="A2:Z2"/>
    <mergeCell ref="A3:Z3"/>
    <mergeCell ref="A5:I5"/>
    <mergeCell ref="J5:T5"/>
    <mergeCell ref="U5:U10"/>
    <mergeCell ref="W5:W10"/>
    <mergeCell ref="X5:X10"/>
    <mergeCell ref="Z5:Z10"/>
    <mergeCell ref="A6:A10"/>
    <mergeCell ref="B6:B10"/>
    <mergeCell ref="T6:T10"/>
    <mergeCell ref="R7:R10"/>
    <mergeCell ref="S7:S10"/>
    <mergeCell ref="C6:C10"/>
    <mergeCell ref="D6:F7"/>
    <mergeCell ref="R6:S6"/>
    <mergeCell ref="H6:H10"/>
    <mergeCell ref="I6:I10"/>
    <mergeCell ref="J6:J10"/>
    <mergeCell ref="O6:O10"/>
    <mergeCell ref="K6:K10"/>
    <mergeCell ref="N6:N10"/>
    <mergeCell ref="P6:P10"/>
    <mergeCell ref="Q6:Q10"/>
    <mergeCell ref="D8:D10"/>
    <mergeCell ref="E8:E10"/>
    <mergeCell ref="F8:F10"/>
    <mergeCell ref="L6:L10"/>
    <mergeCell ref="M6:M10"/>
    <mergeCell ref="G6:G10"/>
  </mergeCells>
  <pageMargins left="3.937007874015748E-2" right="3.937007874015748E-2" top="0.74803149606299213" bottom="0.74803149606299213" header="0.31496062992125984" footer="0.31496062992125984"/>
  <pageSetup paperSize="9" scale="72" orientation="landscape" r:id="rId1"/>
  <legacy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Y22"/>
  <sheetViews>
    <sheetView zoomScale="90" zoomScaleNormal="90" workbookViewId="0">
      <selection activeCell="K17" sqref="K17"/>
    </sheetView>
  </sheetViews>
  <sheetFormatPr defaultColWidth="9" defaultRowHeight="21" x14ac:dyDescent="0.7"/>
  <cols>
    <col min="1" max="1" width="3" style="3" customWidth="1"/>
    <col min="2" max="2" width="9.33203125" style="3" customWidth="1"/>
    <col min="3" max="3" width="7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7.5" style="3" customWidth="1"/>
    <col min="9" max="9" width="10" style="3" customWidth="1"/>
    <col min="10" max="10" width="4.33203125" style="3" customWidth="1"/>
    <col min="11" max="13" width="10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6.5" style="3" customWidth="1"/>
    <col min="18" max="18" width="8.83203125" style="3" customWidth="1"/>
    <col min="19" max="19" width="9" style="3"/>
    <col min="20" max="20" width="13.08203125" style="3" customWidth="1"/>
    <col min="21" max="21" width="10.33203125" style="3" customWidth="1"/>
    <col min="22" max="22" width="10.4140625" style="3" customWidth="1"/>
    <col min="23" max="23" width="5.5" style="3" customWidth="1"/>
    <col min="24" max="24" width="10.08203125" style="3" customWidth="1"/>
    <col min="25" max="16384" width="9" style="3"/>
  </cols>
  <sheetData>
    <row r="1" spans="1:25" s="406" customFormat="1" ht="24" x14ac:dyDescent="0.8">
      <c r="V1" s="409" t="s">
        <v>57</v>
      </c>
    </row>
    <row r="2" spans="1:2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5" s="406" customFormat="1" ht="24" x14ac:dyDescent="0.8">
      <c r="A3" s="449" t="s">
        <v>314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25" x14ac:dyDescent="0.7">
      <c r="A4" s="263"/>
      <c r="B4" s="263"/>
      <c r="C4" s="263"/>
      <c r="D4" s="263"/>
      <c r="E4" s="263"/>
      <c r="F4" s="8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</row>
    <row r="5" spans="1:25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64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65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65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65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65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66"/>
      <c r="X10" s="464"/>
    </row>
    <row r="11" spans="1:25" s="1" customFormat="1" x14ac:dyDescent="0.7">
      <c r="A11" s="1">
        <v>1</v>
      </c>
      <c r="B11" s="1" t="s">
        <v>312</v>
      </c>
      <c r="C11" s="1">
        <v>3</v>
      </c>
      <c r="D11" s="14">
        <v>3</v>
      </c>
      <c r="E11" s="14">
        <v>0</v>
      </c>
      <c r="F11" s="14">
        <v>62</v>
      </c>
      <c r="G11" s="51">
        <v>1262</v>
      </c>
      <c r="H11" s="23">
        <v>125</v>
      </c>
      <c r="I11" s="77">
        <f>G11*H11</f>
        <v>157750</v>
      </c>
      <c r="J11" s="1">
        <v>1</v>
      </c>
      <c r="K11" s="1" t="s">
        <v>18</v>
      </c>
      <c r="L11" s="1" t="s">
        <v>22</v>
      </c>
      <c r="M11" s="1" t="s">
        <v>32</v>
      </c>
      <c r="N11" s="1">
        <v>195.81</v>
      </c>
      <c r="O11" s="16">
        <v>5500</v>
      </c>
      <c r="P11" s="17">
        <f>N11*O11</f>
        <v>1076955</v>
      </c>
      <c r="Q11" s="1">
        <v>16</v>
      </c>
      <c r="R11" s="17">
        <v>236930.1</v>
      </c>
      <c r="S11" s="17">
        <f>P11-R11</f>
        <v>840024.9</v>
      </c>
      <c r="T11" s="177">
        <f>S11+I11</f>
        <v>997774.9</v>
      </c>
      <c r="U11" s="82">
        <v>28736.25</v>
      </c>
      <c r="V11" s="17">
        <f>T11-U11</f>
        <v>969038.65</v>
      </c>
      <c r="W11" s="76">
        <v>0.3</v>
      </c>
      <c r="X11" s="17">
        <f>V11*W11%</f>
        <v>2907.1159500000003</v>
      </c>
      <c r="Y11" s="29"/>
    </row>
    <row r="12" spans="1:25" s="1" customFormat="1" x14ac:dyDescent="0.7">
      <c r="C12" s="1">
        <v>3</v>
      </c>
      <c r="D12" s="14"/>
      <c r="E12" s="14"/>
      <c r="F12" s="14"/>
      <c r="G12" s="51"/>
      <c r="H12" s="23"/>
      <c r="I12" s="77">
        <f t="shared" ref="I12:I14" si="0">G12*H12</f>
        <v>0</v>
      </c>
      <c r="J12" s="1">
        <v>2</v>
      </c>
      <c r="L12" s="1" t="s">
        <v>22</v>
      </c>
      <c r="M12" s="1" t="s">
        <v>39</v>
      </c>
      <c r="N12" s="1">
        <v>773.3</v>
      </c>
      <c r="O12" s="16">
        <v>450</v>
      </c>
      <c r="P12" s="17">
        <f>N12*O12</f>
        <v>347985</v>
      </c>
      <c r="Q12" s="1">
        <v>16</v>
      </c>
      <c r="R12" s="17">
        <v>76556.7</v>
      </c>
      <c r="S12" s="17">
        <f t="shared" ref="S12:S13" si="1">P12-R12</f>
        <v>271428.3</v>
      </c>
      <c r="T12" s="17">
        <f>S12</f>
        <v>271428.3</v>
      </c>
      <c r="U12" s="82">
        <v>0</v>
      </c>
      <c r="V12" s="17">
        <f>T12</f>
        <v>271428.3</v>
      </c>
      <c r="W12" s="76">
        <v>0.3</v>
      </c>
      <c r="X12" s="17">
        <f t="shared" ref="X12:X13" si="2">V12*W12%</f>
        <v>814.28489999999999</v>
      </c>
      <c r="Y12" s="29"/>
    </row>
    <row r="13" spans="1:25" s="1" customFormat="1" x14ac:dyDescent="0.7">
      <c r="C13" s="1">
        <v>3</v>
      </c>
      <c r="D13" s="14"/>
      <c r="E13" s="14"/>
      <c r="F13" s="14"/>
      <c r="G13" s="51"/>
      <c r="H13" s="23"/>
      <c r="I13" s="77">
        <f t="shared" si="0"/>
        <v>0</v>
      </c>
      <c r="J13" s="1">
        <v>3</v>
      </c>
      <c r="L13" s="1" t="s">
        <v>22</v>
      </c>
      <c r="M13" s="1" t="s">
        <v>42</v>
      </c>
      <c r="N13" s="1">
        <v>63</v>
      </c>
      <c r="O13" s="16">
        <v>6800</v>
      </c>
      <c r="P13" s="17">
        <f>N13*O13</f>
        <v>428400</v>
      </c>
      <c r="Q13" s="1">
        <v>16</v>
      </c>
      <c r="R13" s="17">
        <v>94248</v>
      </c>
      <c r="S13" s="17">
        <f t="shared" si="1"/>
        <v>334152</v>
      </c>
      <c r="T13" s="17">
        <f>S13</f>
        <v>334152</v>
      </c>
      <c r="U13" s="82">
        <v>0</v>
      </c>
      <c r="V13" s="17">
        <f>T13</f>
        <v>334152</v>
      </c>
      <c r="W13" s="76">
        <v>0.3</v>
      </c>
      <c r="X13" s="17">
        <f t="shared" si="2"/>
        <v>1002.456</v>
      </c>
      <c r="Y13" s="29"/>
    </row>
    <row r="14" spans="1:25" s="1" customFormat="1" x14ac:dyDescent="0.7">
      <c r="A14" s="1">
        <v>2</v>
      </c>
      <c r="B14" s="1" t="s">
        <v>313</v>
      </c>
      <c r="C14" s="1">
        <v>1</v>
      </c>
      <c r="D14" s="14">
        <v>27</v>
      </c>
      <c r="E14" s="14">
        <v>1</v>
      </c>
      <c r="F14" s="14">
        <v>27</v>
      </c>
      <c r="G14" s="51">
        <v>10927</v>
      </c>
      <c r="H14" s="23">
        <v>125</v>
      </c>
      <c r="I14" s="77">
        <f t="shared" si="0"/>
        <v>1365875</v>
      </c>
      <c r="J14" s="1">
        <v>4</v>
      </c>
      <c r="O14" s="16"/>
      <c r="P14" s="16"/>
      <c r="S14" s="16"/>
      <c r="T14" s="17">
        <f>I14</f>
        <v>1365875</v>
      </c>
      <c r="U14" s="82">
        <f>T14</f>
        <v>1365875</v>
      </c>
      <c r="V14" s="16">
        <v>0</v>
      </c>
      <c r="W14" s="76">
        <v>0</v>
      </c>
      <c r="X14" s="17"/>
      <c r="Y14" s="29"/>
    </row>
    <row r="15" spans="1:25" x14ac:dyDescent="0.7">
      <c r="C15" s="29"/>
      <c r="D15" s="29"/>
      <c r="E15" s="29"/>
      <c r="F15" s="29"/>
      <c r="G15" s="29"/>
      <c r="V15" s="68">
        <f>SUM(V11:V14)</f>
        <v>1574618.95</v>
      </c>
      <c r="W15" s="92"/>
      <c r="X15" s="68">
        <f>SUM(X11:X14)</f>
        <v>4723.8568500000001</v>
      </c>
    </row>
    <row r="16" spans="1:25" x14ac:dyDescent="0.7">
      <c r="C16" s="29"/>
      <c r="D16" s="29"/>
      <c r="E16" s="29"/>
      <c r="F16" s="29"/>
      <c r="G16" s="29"/>
    </row>
    <row r="17" spans="1:14" x14ac:dyDescent="0.7">
      <c r="A17" s="142"/>
    </row>
    <row r="18" spans="1:14" x14ac:dyDescent="0.7">
      <c r="B18" s="3" t="s">
        <v>209</v>
      </c>
      <c r="E18" s="3" t="s">
        <v>210</v>
      </c>
      <c r="N18" s="3" t="s">
        <v>454</v>
      </c>
    </row>
    <row r="19" spans="1:14" x14ac:dyDescent="0.7">
      <c r="E19" s="3" t="s">
        <v>211</v>
      </c>
    </row>
    <row r="20" spans="1:14" x14ac:dyDescent="0.7">
      <c r="E20" s="3" t="s">
        <v>212</v>
      </c>
    </row>
    <row r="21" spans="1:14" x14ac:dyDescent="0.7">
      <c r="E21" s="3" t="s">
        <v>213</v>
      </c>
    </row>
    <row r="22" spans="1:14" x14ac:dyDescent="0.7">
      <c r="E22" s="3" t="s">
        <v>214</v>
      </c>
    </row>
  </sheetData>
  <mergeCells count="29">
    <mergeCell ref="S6:S10"/>
    <mergeCell ref="Q7:Q10"/>
    <mergeCell ref="R7:R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D8:D10"/>
    <mergeCell ref="E8:E10"/>
    <mergeCell ref="O6:O10"/>
    <mergeCell ref="P6:P10"/>
    <mergeCell ref="Q6:R6"/>
    <mergeCell ref="G6:G10"/>
    <mergeCell ref="L6:L10"/>
    <mergeCell ref="M6:M10"/>
    <mergeCell ref="F8:F10"/>
    <mergeCell ref="H6:H10"/>
    <mergeCell ref="I6:I10"/>
    <mergeCell ref="K6:K10"/>
    <mergeCell ref="N6:N10"/>
    <mergeCell ref="J6:J10"/>
  </mergeCells>
  <pageMargins left="3.937007874015748E-2" right="3.937007874015748E-2" top="0.74803149606299213" bottom="0.74803149606299213" header="0.31496062992125984" footer="0.31496062992125984"/>
  <pageSetup paperSize="9" scale="70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Y27"/>
  <sheetViews>
    <sheetView topLeftCell="F1" zoomScale="90" zoomScaleNormal="90" workbookViewId="0">
      <selection activeCell="R13" sqref="R13"/>
    </sheetView>
  </sheetViews>
  <sheetFormatPr defaultColWidth="9" defaultRowHeight="21" x14ac:dyDescent="0.7"/>
  <cols>
    <col min="1" max="1" width="3" style="3" customWidth="1"/>
    <col min="2" max="2" width="10.58203125" style="3" customWidth="1"/>
    <col min="3" max="3" width="6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2.33203125" style="3" customWidth="1"/>
    <col min="10" max="10" width="3.33203125" style="3" customWidth="1"/>
    <col min="11" max="11" width="9.5" style="3" customWidth="1"/>
    <col min="12" max="12" width="9.1640625" style="3" customWidth="1"/>
    <col min="13" max="13" width="10.332031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6.5" style="3" customWidth="1"/>
    <col min="18" max="18" width="8.6640625" style="3" customWidth="1"/>
    <col min="19" max="19" width="9" style="3"/>
    <col min="20" max="20" width="11.08203125" style="3" customWidth="1"/>
    <col min="21" max="21" width="10" style="3" customWidth="1"/>
    <col min="22" max="22" width="10.9140625" style="3" customWidth="1"/>
    <col min="23" max="23" width="6" style="3" customWidth="1"/>
    <col min="24" max="24" width="8.33203125" style="3" customWidth="1"/>
    <col min="25" max="16384" width="9" style="3"/>
  </cols>
  <sheetData>
    <row r="1" spans="1:25" s="406" customFormat="1" ht="24" x14ac:dyDescent="0.8">
      <c r="V1" s="409" t="s">
        <v>57</v>
      </c>
    </row>
    <row r="2" spans="1:2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5" s="406" customFormat="1" ht="24" x14ac:dyDescent="0.8">
      <c r="A3" s="449" t="s">
        <v>316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25" x14ac:dyDescent="0.7">
      <c r="A4" s="137"/>
      <c r="B4" s="137"/>
      <c r="C4" s="137"/>
      <c r="D4" s="137"/>
      <c r="E4" s="137"/>
      <c r="F4" s="83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</row>
    <row r="5" spans="1:25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38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3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3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39" t="s">
        <v>60</v>
      </c>
      <c r="X8" s="463"/>
    </row>
    <row r="9" spans="1:25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3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40"/>
      <c r="X10" s="464"/>
    </row>
    <row r="11" spans="1:25" s="1" customFormat="1" x14ac:dyDescent="0.7">
      <c r="A11" s="1">
        <v>1</v>
      </c>
      <c r="B11" s="1" t="s">
        <v>315</v>
      </c>
      <c r="C11" s="1">
        <v>3</v>
      </c>
      <c r="D11" s="14">
        <v>3</v>
      </c>
      <c r="E11" s="14">
        <v>0</v>
      </c>
      <c r="F11" s="14">
        <v>24</v>
      </c>
      <c r="G11" s="51">
        <v>1224</v>
      </c>
      <c r="H11" s="23">
        <v>100</v>
      </c>
      <c r="I11" s="73">
        <f>G11*H11</f>
        <v>122400</v>
      </c>
      <c r="J11" s="1">
        <v>1</v>
      </c>
      <c r="K11" s="59" t="s">
        <v>18</v>
      </c>
      <c r="L11" s="59" t="s">
        <v>22</v>
      </c>
      <c r="M11" s="59" t="s">
        <v>20</v>
      </c>
      <c r="N11" s="1">
        <v>25</v>
      </c>
      <c r="O11" s="168">
        <v>5500</v>
      </c>
      <c r="P11" s="168">
        <f>N11*O11</f>
        <v>137500</v>
      </c>
      <c r="Q11" s="59">
        <v>15</v>
      </c>
      <c r="R11" s="169">
        <v>27500</v>
      </c>
      <c r="S11" s="168">
        <f>P11-R11</f>
        <v>110000</v>
      </c>
      <c r="T11" s="17">
        <f>S11+I11</f>
        <v>232400</v>
      </c>
      <c r="U11" s="170">
        <v>100700</v>
      </c>
      <c r="V11" s="168">
        <f>T11-U11</f>
        <v>131700</v>
      </c>
      <c r="W11" s="76">
        <v>0.3</v>
      </c>
      <c r="X11" s="17">
        <f>V11*W11%</f>
        <v>395.1</v>
      </c>
      <c r="Y11" s="29"/>
    </row>
    <row r="12" spans="1:25" s="29" customFormat="1" x14ac:dyDescent="0.7">
      <c r="A12" s="1"/>
      <c r="B12" s="1"/>
      <c r="C12" s="1"/>
      <c r="D12" s="14"/>
      <c r="E12" s="14"/>
      <c r="F12" s="14"/>
      <c r="G12" s="51"/>
      <c r="H12" s="23"/>
      <c r="I12" s="73">
        <f t="shared" ref="I12:I16" si="0">G12*H12</f>
        <v>0</v>
      </c>
      <c r="J12" s="1"/>
      <c r="K12" s="59"/>
      <c r="L12" s="59"/>
      <c r="M12" s="59" t="s">
        <v>30</v>
      </c>
      <c r="N12" s="1">
        <v>192</v>
      </c>
      <c r="O12" s="168">
        <v>5000</v>
      </c>
      <c r="P12" s="168">
        <f>N12*O12</f>
        <v>960000</v>
      </c>
      <c r="Q12" s="59">
        <v>15</v>
      </c>
      <c r="R12" s="169">
        <v>192000</v>
      </c>
      <c r="S12" s="168">
        <f>P12-R12</f>
        <v>768000</v>
      </c>
      <c r="T12" s="17">
        <f>S12+I12</f>
        <v>768000</v>
      </c>
      <c r="U12" s="170">
        <v>0</v>
      </c>
      <c r="V12" s="168">
        <f>T12</f>
        <v>768000</v>
      </c>
      <c r="W12" s="76">
        <v>0.3</v>
      </c>
      <c r="X12" s="17">
        <f>V12*W12%</f>
        <v>2304</v>
      </c>
    </row>
    <row r="13" spans="1:25" s="29" customFormat="1" x14ac:dyDescent="0.7">
      <c r="A13" s="1">
        <v>2</v>
      </c>
      <c r="B13" s="1" t="s">
        <v>588</v>
      </c>
      <c r="C13" s="1">
        <v>1</v>
      </c>
      <c r="D13" s="14">
        <v>5</v>
      </c>
      <c r="E13" s="14">
        <v>2</v>
      </c>
      <c r="F13" s="14">
        <v>61</v>
      </c>
      <c r="G13" s="51">
        <v>2261</v>
      </c>
      <c r="H13" s="23">
        <v>100</v>
      </c>
      <c r="I13" s="73">
        <f t="shared" si="0"/>
        <v>226100</v>
      </c>
      <c r="J13" s="1">
        <v>2</v>
      </c>
      <c r="K13" s="59"/>
      <c r="L13" s="59"/>
      <c r="M13" s="59"/>
      <c r="N13" s="1"/>
      <c r="O13" s="168"/>
      <c r="P13" s="168"/>
      <c r="Q13" s="59"/>
      <c r="R13" s="169"/>
      <c r="S13" s="168"/>
      <c r="T13" s="17">
        <f>I13</f>
        <v>226100</v>
      </c>
      <c r="U13" s="170">
        <f>T13</f>
        <v>226100</v>
      </c>
      <c r="V13" s="332">
        <v>0</v>
      </c>
      <c r="W13" s="76">
        <v>0</v>
      </c>
      <c r="X13" s="17">
        <v>0</v>
      </c>
    </row>
    <row r="14" spans="1:25" s="29" customFormat="1" x14ac:dyDescent="0.7">
      <c r="A14" s="1">
        <v>3</v>
      </c>
      <c r="B14" s="1" t="s">
        <v>587</v>
      </c>
      <c r="C14" s="1">
        <v>1</v>
      </c>
      <c r="D14" s="14">
        <v>5</v>
      </c>
      <c r="E14" s="14">
        <v>1</v>
      </c>
      <c r="F14" s="14">
        <v>31</v>
      </c>
      <c r="G14" s="51">
        <v>2131</v>
      </c>
      <c r="H14" s="23">
        <v>100</v>
      </c>
      <c r="I14" s="73">
        <f t="shared" si="0"/>
        <v>213100</v>
      </c>
      <c r="J14" s="1">
        <v>3</v>
      </c>
      <c r="K14" s="59"/>
      <c r="L14" s="59"/>
      <c r="M14" s="59"/>
      <c r="N14" s="1"/>
      <c r="O14" s="168"/>
      <c r="P14" s="168"/>
      <c r="Q14" s="59"/>
      <c r="R14" s="169"/>
      <c r="S14" s="168"/>
      <c r="T14" s="17">
        <f t="shared" ref="T14:T17" si="1">I14</f>
        <v>213100</v>
      </c>
      <c r="U14" s="170">
        <f t="shared" ref="U14:U16" si="2">T14</f>
        <v>213100</v>
      </c>
      <c r="V14" s="332">
        <v>0</v>
      </c>
      <c r="W14" s="76">
        <v>0</v>
      </c>
      <c r="X14" s="17">
        <v>0</v>
      </c>
    </row>
    <row r="15" spans="1:25" s="29" customFormat="1" x14ac:dyDescent="0.7">
      <c r="A15" s="1">
        <v>4</v>
      </c>
      <c r="B15" s="1" t="s">
        <v>589</v>
      </c>
      <c r="C15" s="1">
        <v>1</v>
      </c>
      <c r="D15" s="14">
        <v>19</v>
      </c>
      <c r="E15" s="14">
        <v>2</v>
      </c>
      <c r="F15" s="14">
        <v>48.1</v>
      </c>
      <c r="G15" s="51">
        <v>7848.1</v>
      </c>
      <c r="H15" s="23">
        <v>300</v>
      </c>
      <c r="I15" s="73">
        <f t="shared" si="0"/>
        <v>2354430</v>
      </c>
      <c r="J15" s="1">
        <v>4</v>
      </c>
      <c r="K15" s="59"/>
      <c r="L15" s="59"/>
      <c r="M15" s="59"/>
      <c r="N15" s="1"/>
      <c r="O15" s="168"/>
      <c r="P15" s="168"/>
      <c r="Q15" s="59"/>
      <c r="R15" s="169"/>
      <c r="S15" s="168"/>
      <c r="T15" s="17">
        <f t="shared" si="1"/>
        <v>2354430</v>
      </c>
      <c r="U15" s="170">
        <f t="shared" si="2"/>
        <v>2354430</v>
      </c>
      <c r="V15" s="332">
        <v>0</v>
      </c>
      <c r="W15" s="76">
        <v>0</v>
      </c>
      <c r="X15" s="17">
        <v>0</v>
      </c>
    </row>
    <row r="16" spans="1:25" s="29" customFormat="1" x14ac:dyDescent="0.7">
      <c r="A16" s="1">
        <v>5</v>
      </c>
      <c r="B16" s="1" t="s">
        <v>590</v>
      </c>
      <c r="C16" s="1">
        <v>1</v>
      </c>
      <c r="D16" s="14">
        <v>0</v>
      </c>
      <c r="E16" s="14">
        <v>1</v>
      </c>
      <c r="F16" s="14">
        <v>8</v>
      </c>
      <c r="G16" s="13">
        <v>108</v>
      </c>
      <c r="H16" s="23">
        <v>275</v>
      </c>
      <c r="I16" s="73">
        <f t="shared" si="0"/>
        <v>29700</v>
      </c>
      <c r="J16" s="1">
        <v>5</v>
      </c>
      <c r="K16" s="59"/>
      <c r="L16" s="59"/>
      <c r="M16" s="59"/>
      <c r="N16" s="1"/>
      <c r="O16" s="168"/>
      <c r="P16" s="168"/>
      <c r="Q16" s="59"/>
      <c r="R16" s="169"/>
      <c r="S16" s="168"/>
      <c r="T16" s="17">
        <f t="shared" si="1"/>
        <v>29700</v>
      </c>
      <c r="U16" s="170">
        <f t="shared" si="2"/>
        <v>29700</v>
      </c>
      <c r="V16" s="332">
        <v>0</v>
      </c>
      <c r="W16" s="76">
        <v>0</v>
      </c>
      <c r="X16" s="17">
        <v>0</v>
      </c>
    </row>
    <row r="17" spans="1:24" s="29" customFormat="1" x14ac:dyDescent="0.7">
      <c r="A17" s="1">
        <v>6</v>
      </c>
      <c r="B17" s="61" t="s">
        <v>753</v>
      </c>
      <c r="C17" s="61">
        <v>3</v>
      </c>
      <c r="D17" s="1">
        <v>1</v>
      </c>
      <c r="E17" s="1">
        <v>2</v>
      </c>
      <c r="F17" s="1">
        <v>99</v>
      </c>
      <c r="G17" s="51">
        <v>699</v>
      </c>
      <c r="H17" s="90">
        <v>150</v>
      </c>
      <c r="I17" s="77">
        <f>G17*H17</f>
        <v>104850</v>
      </c>
      <c r="J17" s="1">
        <v>6</v>
      </c>
      <c r="K17" s="59"/>
      <c r="L17" s="59"/>
      <c r="M17" s="59"/>
      <c r="N17" s="1"/>
      <c r="O17" s="168"/>
      <c r="P17" s="168"/>
      <c r="Q17" s="59"/>
      <c r="R17" s="169"/>
      <c r="S17" s="168"/>
      <c r="T17" s="17">
        <f t="shared" si="1"/>
        <v>104850</v>
      </c>
      <c r="U17" s="170">
        <v>0</v>
      </c>
      <c r="V17" s="168">
        <f>T17</f>
        <v>104850</v>
      </c>
      <c r="W17" s="76">
        <v>0.01</v>
      </c>
      <c r="X17" s="17">
        <f>V17*W17%</f>
        <v>10.485000000000001</v>
      </c>
    </row>
    <row r="18" spans="1:24" x14ac:dyDescent="0.7">
      <c r="I18" s="4"/>
      <c r="T18" s="4"/>
      <c r="V18" s="68">
        <f>SUM(V11:V17)</f>
        <v>1004550</v>
      </c>
      <c r="W18" s="92"/>
      <c r="X18" s="68">
        <f>SUM(X11:X17)</f>
        <v>2709.585</v>
      </c>
    </row>
    <row r="20" spans="1:24" x14ac:dyDescent="0.7">
      <c r="A20" s="142"/>
    </row>
    <row r="23" spans="1:24" x14ac:dyDescent="0.7">
      <c r="B23" s="3" t="s">
        <v>209</v>
      </c>
      <c r="E23" s="3" t="s">
        <v>210</v>
      </c>
      <c r="N23" s="3" t="s">
        <v>455</v>
      </c>
    </row>
    <row r="24" spans="1:24" x14ac:dyDescent="0.7">
      <c r="E24" s="3" t="s">
        <v>211</v>
      </c>
    </row>
    <row r="25" spans="1:24" x14ac:dyDescent="0.7">
      <c r="E25" s="3" t="s">
        <v>212</v>
      </c>
    </row>
    <row r="26" spans="1:24" x14ac:dyDescent="0.7">
      <c r="E26" s="3" t="s">
        <v>213</v>
      </c>
    </row>
    <row r="27" spans="1:24" x14ac:dyDescent="0.7">
      <c r="E27" s="3" t="s">
        <v>214</v>
      </c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S6:S10"/>
    <mergeCell ref="Q7:Q10"/>
    <mergeCell ref="R7:R10"/>
    <mergeCell ref="C6:C10"/>
    <mergeCell ref="D6:F7"/>
    <mergeCell ref="Q6:R6"/>
    <mergeCell ref="O6:O10"/>
    <mergeCell ref="P6:P10"/>
    <mergeCell ref="D8:D10"/>
    <mergeCell ref="E8:E10"/>
    <mergeCell ref="F8:F10"/>
    <mergeCell ref="L6:L10"/>
    <mergeCell ref="M6:M10"/>
    <mergeCell ref="G6:G10"/>
    <mergeCell ref="H6:H10"/>
    <mergeCell ref="I6:I10"/>
    <mergeCell ref="J6:J10"/>
    <mergeCell ref="K6:K10"/>
    <mergeCell ref="N6:N10"/>
  </mergeCells>
  <pageMargins left="3.937007874015748E-2" right="3.937007874015748E-2" top="0.74803149606299213" bottom="0.74803149606299213" header="0.31496062992125984" footer="0.31496062992125984"/>
  <pageSetup paperSize="9" scale="71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Y22"/>
  <sheetViews>
    <sheetView topLeftCell="C1" zoomScale="90" zoomScaleNormal="90" workbookViewId="0">
      <selection activeCell="C1" sqref="A1:XFD3"/>
    </sheetView>
  </sheetViews>
  <sheetFormatPr defaultColWidth="9" defaultRowHeight="21" x14ac:dyDescent="0.7"/>
  <cols>
    <col min="1" max="1" width="3" style="3" customWidth="1"/>
    <col min="2" max="2" width="10.5" style="3" customWidth="1"/>
    <col min="3" max="3" width="6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1.33203125" style="3" customWidth="1"/>
    <col min="10" max="10" width="4.33203125" style="3" customWidth="1"/>
    <col min="11" max="13" width="9.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6.5" style="3" customWidth="1"/>
    <col min="18" max="18" width="7.83203125" style="3" customWidth="1"/>
    <col min="19" max="19" width="9" style="3"/>
    <col min="20" max="20" width="10.58203125" style="3" customWidth="1"/>
    <col min="21" max="21" width="9.5" style="3" customWidth="1"/>
    <col min="22" max="22" width="9.83203125" style="3" customWidth="1"/>
    <col min="23" max="23" width="5.5" style="3" customWidth="1"/>
    <col min="24" max="24" width="10.08203125" style="3" customWidth="1"/>
    <col min="25" max="16384" width="9" style="3"/>
  </cols>
  <sheetData>
    <row r="1" spans="1:25" s="406" customFormat="1" ht="24" x14ac:dyDescent="0.8">
      <c r="V1" s="409" t="s">
        <v>57</v>
      </c>
    </row>
    <row r="2" spans="1:2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5" s="406" customFormat="1" ht="24" x14ac:dyDescent="0.8">
      <c r="A3" s="449" t="s">
        <v>317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25" x14ac:dyDescent="0.7">
      <c r="A4" s="137"/>
      <c r="B4" s="137"/>
      <c r="C4" s="137"/>
      <c r="D4" s="137"/>
      <c r="E4" s="137"/>
      <c r="F4" s="83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</row>
    <row r="5" spans="1:25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38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3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3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39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3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40"/>
      <c r="X10" s="464"/>
    </row>
    <row r="11" spans="1:25" s="1" customFormat="1" x14ac:dyDescent="0.7">
      <c r="A11" s="1">
        <v>1</v>
      </c>
      <c r="B11" s="1" t="s">
        <v>318</v>
      </c>
      <c r="C11" s="1">
        <v>3</v>
      </c>
      <c r="D11" s="14">
        <v>1</v>
      </c>
      <c r="E11" s="14">
        <v>0</v>
      </c>
      <c r="F11" s="14">
        <v>5</v>
      </c>
      <c r="G11" s="51">
        <v>405</v>
      </c>
      <c r="H11" s="14">
        <v>325</v>
      </c>
      <c r="I11" s="73">
        <f>G11*H11</f>
        <v>131625</v>
      </c>
      <c r="J11" s="1">
        <v>1</v>
      </c>
      <c r="K11" s="59" t="s">
        <v>20</v>
      </c>
      <c r="L11" s="59" t="s">
        <v>22</v>
      </c>
      <c r="M11" s="59" t="s">
        <v>456</v>
      </c>
      <c r="N11" s="1">
        <v>18</v>
      </c>
      <c r="O11" s="16">
        <v>5500</v>
      </c>
      <c r="P11" s="17">
        <f>N11*O11</f>
        <v>99000</v>
      </c>
      <c r="Q11" s="59">
        <v>7</v>
      </c>
      <c r="R11" s="84">
        <v>6930</v>
      </c>
      <c r="S11" s="17">
        <f>P11-R11</f>
        <v>92070</v>
      </c>
      <c r="T11" s="17">
        <f>S11+I11</f>
        <v>223695</v>
      </c>
      <c r="U11" s="75">
        <v>130162.5</v>
      </c>
      <c r="V11" s="17">
        <f>T11-U11</f>
        <v>93532.5</v>
      </c>
      <c r="W11" s="76">
        <v>0.3</v>
      </c>
      <c r="X11" s="17">
        <f>V11*W11%</f>
        <v>280.59750000000003</v>
      </c>
      <c r="Y11" s="29"/>
    </row>
    <row r="12" spans="1:25" x14ac:dyDescent="0.7">
      <c r="I12" s="4"/>
      <c r="T12" s="4"/>
      <c r="V12" s="68">
        <f>SUM(V11:V11)</f>
        <v>93532.5</v>
      </c>
      <c r="W12" s="92"/>
      <c r="X12" s="68">
        <f>SUM(X11:X11)</f>
        <v>280.59750000000003</v>
      </c>
    </row>
    <row r="14" spans="1:25" x14ac:dyDescent="0.7">
      <c r="A14" s="142"/>
    </row>
    <row r="17" spans="2:14" x14ac:dyDescent="0.7">
      <c r="B17" s="3" t="s">
        <v>209</v>
      </c>
      <c r="E17" s="3" t="s">
        <v>210</v>
      </c>
      <c r="N17" s="3" t="s">
        <v>457</v>
      </c>
    </row>
    <row r="18" spans="2:14" x14ac:dyDescent="0.7">
      <c r="E18" s="3" t="s">
        <v>211</v>
      </c>
    </row>
    <row r="19" spans="2:14" x14ac:dyDescent="0.7">
      <c r="E19" s="3" t="s">
        <v>212</v>
      </c>
    </row>
    <row r="20" spans="2:14" x14ac:dyDescent="0.7">
      <c r="E20" s="3" t="s">
        <v>213</v>
      </c>
    </row>
    <row r="21" spans="2:14" x14ac:dyDescent="0.7">
      <c r="E21" s="3" t="s">
        <v>214</v>
      </c>
    </row>
    <row r="22" spans="2:14" ht="19.25" customHeight="1" x14ac:dyDescent="0.7"/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S6:S10"/>
    <mergeCell ref="Q7:Q10"/>
    <mergeCell ref="R7:R10"/>
    <mergeCell ref="C6:C10"/>
    <mergeCell ref="D6:F7"/>
    <mergeCell ref="Q6:R6"/>
    <mergeCell ref="O6:O10"/>
    <mergeCell ref="P6:P10"/>
    <mergeCell ref="D8:D10"/>
    <mergeCell ref="E8:E10"/>
    <mergeCell ref="F8:F10"/>
    <mergeCell ref="L6:L10"/>
    <mergeCell ref="M6:M10"/>
    <mergeCell ref="G6:G10"/>
    <mergeCell ref="H6:H10"/>
    <mergeCell ref="I6:I10"/>
    <mergeCell ref="J6:J10"/>
    <mergeCell ref="K6:K10"/>
    <mergeCell ref="N6:N10"/>
  </mergeCells>
  <pageMargins left="3.937007874015748E-2" right="3.937007874015748E-2" top="0.74803149606299213" bottom="0.74803149606299213" header="0.31496062992125984" footer="0.31496062992125984"/>
  <pageSetup paperSize="9" scale="72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Y21"/>
  <sheetViews>
    <sheetView zoomScale="90" zoomScaleNormal="90" workbookViewId="0">
      <selection sqref="A1:XFD3"/>
    </sheetView>
  </sheetViews>
  <sheetFormatPr defaultColWidth="9" defaultRowHeight="21" x14ac:dyDescent="0.7"/>
  <cols>
    <col min="1" max="1" width="3" style="3" customWidth="1"/>
    <col min="2" max="2" width="7.08203125" style="3" customWidth="1"/>
    <col min="3" max="3" width="5.6640625" style="3" customWidth="1"/>
    <col min="4" max="4" width="3.5" style="3" customWidth="1"/>
    <col min="5" max="5" width="3.58203125" style="3" customWidth="1"/>
    <col min="6" max="6" width="3.5" style="3" customWidth="1"/>
    <col min="7" max="7" width="5.5" style="3" customWidth="1"/>
    <col min="8" max="8" width="8.5" style="3" customWidth="1"/>
    <col min="9" max="9" width="10.33203125" style="3" customWidth="1"/>
    <col min="10" max="10" width="3.58203125" style="3" customWidth="1"/>
    <col min="11" max="11" width="8.5" style="3" customWidth="1"/>
    <col min="12" max="12" width="9.5" style="3" customWidth="1"/>
    <col min="13" max="13" width="9" style="3" customWidth="1"/>
    <col min="14" max="14" width="7.08203125" style="3" customWidth="1"/>
    <col min="15" max="15" width="6.5" style="3" customWidth="1"/>
    <col min="16" max="16" width="9.33203125" style="3" customWidth="1"/>
    <col min="17" max="17" width="5.1640625" style="3" customWidth="1"/>
    <col min="18" max="18" width="8.08203125" style="3" customWidth="1"/>
    <col min="19" max="19" width="7.83203125" style="3" customWidth="1"/>
    <col min="20" max="20" width="10.6640625" style="3" customWidth="1"/>
    <col min="21" max="21" width="7.6640625" style="3" customWidth="1"/>
    <col min="22" max="22" width="9.1640625" style="3" customWidth="1"/>
    <col min="23" max="23" width="5.1640625" style="3" customWidth="1"/>
    <col min="24" max="24" width="9.08203125" style="3" customWidth="1"/>
    <col min="25" max="16384" width="9" style="3"/>
  </cols>
  <sheetData>
    <row r="1" spans="1:25" s="406" customFormat="1" ht="24" x14ac:dyDescent="0.8">
      <c r="V1" s="409" t="s">
        <v>57</v>
      </c>
    </row>
    <row r="2" spans="1:2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5" s="406" customFormat="1" ht="24" x14ac:dyDescent="0.8">
      <c r="A3" s="449" t="s">
        <v>320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25" x14ac:dyDescent="0.7">
      <c r="A4" s="137"/>
      <c r="B4" s="137"/>
      <c r="C4" s="137"/>
      <c r="D4" s="137"/>
      <c r="E4" s="137"/>
      <c r="F4" s="83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</row>
    <row r="5" spans="1:25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38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3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3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39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3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40"/>
      <c r="X10" s="464"/>
    </row>
    <row r="11" spans="1:25" s="1" customFormat="1" x14ac:dyDescent="0.7">
      <c r="A11" s="1">
        <v>1</v>
      </c>
      <c r="B11" s="1" t="s">
        <v>319</v>
      </c>
      <c r="C11" s="1">
        <v>3</v>
      </c>
      <c r="D11" s="14">
        <v>0</v>
      </c>
      <c r="E11" s="14">
        <v>0</v>
      </c>
      <c r="F11" s="14">
        <v>42</v>
      </c>
      <c r="G11" s="51">
        <v>42</v>
      </c>
      <c r="H11" s="14">
        <v>100</v>
      </c>
      <c r="I11" s="73">
        <f>G11*H11</f>
        <v>4200</v>
      </c>
      <c r="J11" s="1">
        <v>1</v>
      </c>
      <c r="K11" s="59" t="s">
        <v>20</v>
      </c>
      <c r="L11" s="59" t="s">
        <v>22</v>
      </c>
      <c r="M11" s="59" t="s">
        <v>456</v>
      </c>
      <c r="N11" s="1">
        <v>25</v>
      </c>
      <c r="O11" s="16">
        <v>5500</v>
      </c>
      <c r="P11" s="17">
        <f>N11*O11</f>
        <v>137500</v>
      </c>
      <c r="Q11" s="59">
        <v>20</v>
      </c>
      <c r="R11" s="84">
        <v>41250</v>
      </c>
      <c r="S11" s="17">
        <f>P11-R11</f>
        <v>96250</v>
      </c>
      <c r="T11" s="17">
        <f>S11+I11</f>
        <v>100450</v>
      </c>
      <c r="U11" s="252">
        <v>3575</v>
      </c>
      <c r="V11" s="17">
        <f>T11-U11</f>
        <v>96875</v>
      </c>
      <c r="W11" s="76">
        <v>0.3</v>
      </c>
      <c r="X11" s="17">
        <f>V11*W11%</f>
        <v>290.625</v>
      </c>
      <c r="Y11" s="29"/>
    </row>
    <row r="12" spans="1:25" x14ac:dyDescent="0.7">
      <c r="I12" s="4"/>
      <c r="T12" s="4"/>
      <c r="V12" s="68">
        <f>SUM(V11:V11)</f>
        <v>96875</v>
      </c>
      <c r="W12" s="92"/>
      <c r="X12" s="68">
        <f>SUM(X11:X11)</f>
        <v>290.625</v>
      </c>
    </row>
    <row r="14" spans="1:25" x14ac:dyDescent="0.7">
      <c r="A14" s="142"/>
    </row>
    <row r="17" spans="2:14" x14ac:dyDescent="0.7">
      <c r="B17" s="3" t="s">
        <v>209</v>
      </c>
      <c r="E17" s="3" t="s">
        <v>210</v>
      </c>
      <c r="N17" s="3" t="s">
        <v>458</v>
      </c>
    </row>
    <row r="18" spans="2:14" x14ac:dyDescent="0.7">
      <c r="E18" s="3" t="s">
        <v>211</v>
      </c>
    </row>
    <row r="19" spans="2:14" x14ac:dyDescent="0.7">
      <c r="E19" s="3" t="s">
        <v>212</v>
      </c>
    </row>
    <row r="20" spans="2:14" x14ac:dyDescent="0.7">
      <c r="E20" s="3" t="s">
        <v>213</v>
      </c>
    </row>
    <row r="21" spans="2:14" x14ac:dyDescent="0.7">
      <c r="E21" s="3" t="s">
        <v>214</v>
      </c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S6:S10"/>
    <mergeCell ref="Q7:Q10"/>
    <mergeCell ref="R7:R10"/>
    <mergeCell ref="C6:C10"/>
    <mergeCell ref="D6:F7"/>
    <mergeCell ref="Q6:R6"/>
    <mergeCell ref="O6:O10"/>
    <mergeCell ref="P6:P10"/>
    <mergeCell ref="D8:D10"/>
    <mergeCell ref="E8:E10"/>
    <mergeCell ref="F8:F10"/>
    <mergeCell ref="L6:L10"/>
    <mergeCell ref="M6:M10"/>
    <mergeCell ref="G6:G10"/>
    <mergeCell ref="H6:H10"/>
    <mergeCell ref="I6:I10"/>
    <mergeCell ref="J6:J10"/>
    <mergeCell ref="K6:K10"/>
    <mergeCell ref="N6:N10"/>
  </mergeCells>
  <pageMargins left="3.937007874015748E-2" right="3.937007874015748E-2" top="0.74803149606299213" bottom="0.74803149606299213" header="0.31496062992125984" footer="0.31496062992125984"/>
  <pageSetup paperSize="9" scale="81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Y24"/>
  <sheetViews>
    <sheetView zoomScale="90" zoomScaleNormal="90" workbookViewId="0"/>
  </sheetViews>
  <sheetFormatPr defaultColWidth="9" defaultRowHeight="21" x14ac:dyDescent="0.7"/>
  <cols>
    <col min="1" max="1" width="3" style="3" customWidth="1"/>
    <col min="2" max="2" width="9.33203125" style="3" customWidth="1"/>
    <col min="3" max="3" width="6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7.5" style="3" customWidth="1"/>
    <col min="9" max="9" width="9" style="3" customWidth="1"/>
    <col min="10" max="10" width="4.33203125" style="3" customWidth="1"/>
    <col min="11" max="11" width="8.83203125" style="3" customWidth="1"/>
    <col min="12" max="13" width="9.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6.08203125" style="3" customWidth="1"/>
    <col min="18" max="18" width="9.6640625" style="3" customWidth="1"/>
    <col min="19" max="19" width="9" style="3"/>
    <col min="20" max="20" width="11.5" style="3" customWidth="1"/>
    <col min="21" max="21" width="10.6640625" style="3" customWidth="1"/>
    <col min="22" max="22" width="9.83203125" style="3" customWidth="1"/>
    <col min="23" max="23" width="5.5" style="3" customWidth="1"/>
    <col min="24" max="24" width="10.08203125" style="3" customWidth="1"/>
    <col min="25" max="16384" width="9" style="3"/>
  </cols>
  <sheetData>
    <row r="1" spans="1:25" s="406" customFormat="1" ht="24" x14ac:dyDescent="0.8">
      <c r="V1" s="409" t="s">
        <v>57</v>
      </c>
    </row>
    <row r="2" spans="1:2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5" s="406" customFormat="1" ht="24" x14ac:dyDescent="0.8">
      <c r="A3" s="449" t="s">
        <v>321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25" x14ac:dyDescent="0.7">
      <c r="A4" s="137"/>
      <c r="B4" s="137"/>
      <c r="C4" s="137"/>
      <c r="D4" s="137"/>
      <c r="E4" s="137"/>
      <c r="F4" s="83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</row>
    <row r="5" spans="1:25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38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3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3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39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3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40"/>
      <c r="X10" s="464"/>
    </row>
    <row r="11" spans="1:25" s="1" customFormat="1" x14ac:dyDescent="0.7">
      <c r="A11" s="1">
        <v>1</v>
      </c>
      <c r="B11" s="1" t="s">
        <v>322</v>
      </c>
      <c r="C11" s="1">
        <v>1</v>
      </c>
      <c r="D11" s="14">
        <v>13</v>
      </c>
      <c r="E11" s="14">
        <v>0</v>
      </c>
      <c r="F11" s="14">
        <v>23</v>
      </c>
      <c r="G11" s="51">
        <v>5223</v>
      </c>
      <c r="H11" s="23">
        <v>100</v>
      </c>
      <c r="I11" s="77">
        <f>G11*H11</f>
        <v>522300</v>
      </c>
      <c r="J11" s="1">
        <v>1</v>
      </c>
      <c r="O11" s="16"/>
      <c r="P11" s="16"/>
      <c r="S11" s="171"/>
      <c r="T11" s="17">
        <f>I11</f>
        <v>522300</v>
      </c>
      <c r="U11" s="82">
        <f>T11</f>
        <v>522300</v>
      </c>
      <c r="V11" s="16">
        <v>0</v>
      </c>
      <c r="W11" s="76">
        <v>0</v>
      </c>
      <c r="X11" s="17">
        <v>0</v>
      </c>
      <c r="Y11" s="29"/>
    </row>
    <row r="12" spans="1:25" s="1" customFormat="1" x14ac:dyDescent="0.7">
      <c r="A12" s="1">
        <v>2</v>
      </c>
      <c r="B12" s="1" t="s">
        <v>323</v>
      </c>
      <c r="C12" s="1">
        <v>1</v>
      </c>
      <c r="D12" s="14">
        <v>12</v>
      </c>
      <c r="E12" s="14">
        <v>1</v>
      </c>
      <c r="F12" s="14">
        <v>52</v>
      </c>
      <c r="G12" s="51">
        <v>4952</v>
      </c>
      <c r="H12" s="23">
        <v>100</v>
      </c>
      <c r="I12" s="77">
        <f t="shared" ref="I12:I16" si="0">G12*H12</f>
        <v>495200</v>
      </c>
      <c r="J12" s="1">
        <v>2</v>
      </c>
      <c r="O12" s="16"/>
      <c r="P12" s="16"/>
      <c r="S12" s="171"/>
      <c r="T12" s="17">
        <f>I12</f>
        <v>495200</v>
      </c>
      <c r="U12" s="82">
        <f>T12</f>
        <v>495200</v>
      </c>
      <c r="V12" s="16">
        <v>0</v>
      </c>
      <c r="W12" s="76">
        <v>0</v>
      </c>
      <c r="X12" s="17">
        <v>0</v>
      </c>
      <c r="Y12" s="29"/>
    </row>
    <row r="13" spans="1:25" s="1" customFormat="1" x14ac:dyDescent="0.7">
      <c r="A13" s="1">
        <v>3</v>
      </c>
      <c r="B13" s="1" t="s">
        <v>324</v>
      </c>
      <c r="C13" s="1">
        <v>3</v>
      </c>
      <c r="D13" s="14">
        <v>4</v>
      </c>
      <c r="E13" s="14">
        <v>1</v>
      </c>
      <c r="F13" s="14">
        <v>40</v>
      </c>
      <c r="G13" s="51">
        <v>1740</v>
      </c>
      <c r="H13" s="23">
        <v>150</v>
      </c>
      <c r="I13" s="77">
        <f t="shared" si="0"/>
        <v>261000</v>
      </c>
      <c r="J13" s="1">
        <v>3</v>
      </c>
      <c r="K13" s="1" t="s">
        <v>49</v>
      </c>
      <c r="L13" s="1" t="s">
        <v>26</v>
      </c>
      <c r="M13" s="1" t="s">
        <v>49</v>
      </c>
      <c r="N13" s="1">
        <v>192</v>
      </c>
      <c r="O13" s="16">
        <v>5700</v>
      </c>
      <c r="P13" s="17">
        <f>N13*O13</f>
        <v>1094400</v>
      </c>
      <c r="Q13" s="1">
        <v>17</v>
      </c>
      <c r="R13" s="91">
        <v>656640</v>
      </c>
      <c r="S13" s="171">
        <f>P13-R13</f>
        <v>437760</v>
      </c>
      <c r="T13" s="17">
        <f>I13+S13</f>
        <v>698760</v>
      </c>
      <c r="U13" s="82">
        <v>184806</v>
      </c>
      <c r="V13" s="17">
        <f>T13-U13</f>
        <v>513954</v>
      </c>
      <c r="W13" s="76">
        <v>0.3</v>
      </c>
      <c r="X13" s="17">
        <f>V13*W13%</f>
        <v>1541.8620000000001</v>
      </c>
      <c r="Y13" s="29"/>
    </row>
    <row r="14" spans="1:25" s="1" customFormat="1" x14ac:dyDescent="0.7">
      <c r="C14" s="1">
        <v>3</v>
      </c>
      <c r="D14" s="14"/>
      <c r="E14" s="14"/>
      <c r="F14" s="14"/>
      <c r="G14" s="51"/>
      <c r="H14" s="23"/>
      <c r="I14" s="77">
        <f t="shared" si="0"/>
        <v>0</v>
      </c>
      <c r="J14" s="1">
        <v>4</v>
      </c>
      <c r="L14" s="1" t="s">
        <v>26</v>
      </c>
      <c r="M14" s="1" t="s">
        <v>50</v>
      </c>
      <c r="N14" s="1">
        <v>12.96</v>
      </c>
      <c r="O14" s="16">
        <v>5500</v>
      </c>
      <c r="P14" s="17">
        <f>N14*O14</f>
        <v>71280</v>
      </c>
      <c r="Q14" s="1">
        <v>17</v>
      </c>
      <c r="R14" s="91">
        <v>42768</v>
      </c>
      <c r="S14" s="171">
        <f t="shared" ref="S14:S15" si="1">P14-R14</f>
        <v>28512</v>
      </c>
      <c r="T14" s="17">
        <f>S14</f>
        <v>28512</v>
      </c>
      <c r="U14" s="82">
        <v>0</v>
      </c>
      <c r="V14" s="17">
        <f>T14</f>
        <v>28512</v>
      </c>
      <c r="W14" s="76">
        <v>0.3</v>
      </c>
      <c r="X14" s="17">
        <f t="shared" ref="X14:X15" si="2">V14*W14%</f>
        <v>85.536000000000001</v>
      </c>
      <c r="Y14" s="29"/>
    </row>
    <row r="15" spans="1:25" s="1" customFormat="1" x14ac:dyDescent="0.7">
      <c r="C15" s="1">
        <v>3</v>
      </c>
      <c r="D15" s="14"/>
      <c r="E15" s="14"/>
      <c r="F15" s="14"/>
      <c r="G15" s="51"/>
      <c r="H15" s="23"/>
      <c r="I15" s="77">
        <f t="shared" si="0"/>
        <v>0</v>
      </c>
      <c r="J15" s="1">
        <v>5</v>
      </c>
      <c r="L15" s="1" t="s">
        <v>26</v>
      </c>
      <c r="M15" s="1" t="s">
        <v>46</v>
      </c>
      <c r="N15" s="1">
        <v>303</v>
      </c>
      <c r="O15" s="16">
        <v>450</v>
      </c>
      <c r="P15" s="17">
        <f>N15*O15</f>
        <v>136350</v>
      </c>
      <c r="Q15" s="1">
        <v>17</v>
      </c>
      <c r="R15" s="91">
        <v>81810</v>
      </c>
      <c r="S15" s="171">
        <f t="shared" si="1"/>
        <v>54540</v>
      </c>
      <c r="T15" s="17">
        <f>S15</f>
        <v>54540</v>
      </c>
      <c r="U15" s="82">
        <v>0</v>
      </c>
      <c r="V15" s="17">
        <f>T15</f>
        <v>54540</v>
      </c>
      <c r="W15" s="76">
        <v>0.3</v>
      </c>
      <c r="X15" s="17">
        <f t="shared" si="2"/>
        <v>163.62</v>
      </c>
      <c r="Y15" s="29"/>
    </row>
    <row r="16" spans="1:25" s="1" customFormat="1" x14ac:dyDescent="0.7">
      <c r="A16" s="1">
        <v>4</v>
      </c>
      <c r="B16" s="1" t="s">
        <v>325</v>
      </c>
      <c r="C16" s="1">
        <v>1</v>
      </c>
      <c r="D16" s="14">
        <v>10</v>
      </c>
      <c r="E16" s="14">
        <v>2</v>
      </c>
      <c r="F16" s="14">
        <v>69</v>
      </c>
      <c r="G16" s="51">
        <v>4269</v>
      </c>
      <c r="H16" s="14">
        <v>175</v>
      </c>
      <c r="I16" s="77">
        <f t="shared" si="0"/>
        <v>747075</v>
      </c>
      <c r="J16" s="1">
        <v>6</v>
      </c>
      <c r="O16" s="16"/>
      <c r="P16" s="16"/>
      <c r="S16" s="171"/>
      <c r="T16" s="17">
        <f>I16</f>
        <v>747075</v>
      </c>
      <c r="U16" s="82">
        <f>T16</f>
        <v>747075</v>
      </c>
      <c r="V16" s="16">
        <v>0</v>
      </c>
      <c r="W16" s="76">
        <v>0</v>
      </c>
      <c r="X16" s="17">
        <v>0</v>
      </c>
      <c r="Y16" s="29"/>
    </row>
    <row r="17" spans="1:24" x14ac:dyDescent="0.7">
      <c r="D17" s="29"/>
      <c r="E17" s="29"/>
      <c r="F17" s="29"/>
      <c r="V17" s="68">
        <f>SUM(V11:V16)</f>
        <v>597006</v>
      </c>
      <c r="W17" s="92"/>
      <c r="X17" s="68">
        <f>SUM(X11:X16)</f>
        <v>1791.018</v>
      </c>
    </row>
    <row r="19" spans="1:24" x14ac:dyDescent="0.7">
      <c r="A19" s="142"/>
    </row>
    <row r="20" spans="1:24" x14ac:dyDescent="0.7">
      <c r="B20" s="3" t="s">
        <v>209</v>
      </c>
      <c r="E20" s="3" t="s">
        <v>210</v>
      </c>
      <c r="N20" s="3" t="s">
        <v>505</v>
      </c>
    </row>
    <row r="21" spans="1:24" x14ac:dyDescent="0.7">
      <c r="E21" s="3" t="s">
        <v>211</v>
      </c>
    </row>
    <row r="22" spans="1:24" x14ac:dyDescent="0.7">
      <c r="E22" s="3" t="s">
        <v>212</v>
      </c>
    </row>
    <row r="23" spans="1:24" x14ac:dyDescent="0.7">
      <c r="E23" s="3" t="s">
        <v>213</v>
      </c>
    </row>
    <row r="24" spans="1:24" x14ac:dyDescent="0.7">
      <c r="E24" s="3" t="s">
        <v>214</v>
      </c>
    </row>
  </sheetData>
  <mergeCells count="29">
    <mergeCell ref="S6:S10"/>
    <mergeCell ref="Q7:Q10"/>
    <mergeCell ref="R7:R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D8:D10"/>
    <mergeCell ref="E8:E10"/>
    <mergeCell ref="O6:O10"/>
    <mergeCell ref="P6:P10"/>
    <mergeCell ref="Q6:R6"/>
    <mergeCell ref="G6:G10"/>
    <mergeCell ref="L6:L10"/>
    <mergeCell ref="M6:M10"/>
    <mergeCell ref="F8:F10"/>
    <mergeCell ref="H6:H10"/>
    <mergeCell ref="I6:I10"/>
    <mergeCell ref="K6:K10"/>
    <mergeCell ref="N6:N10"/>
    <mergeCell ref="J6:J10"/>
  </mergeCells>
  <pageMargins left="3.937007874015748E-2" right="3.937007874015748E-2" top="0.74803149606299213" bottom="0.74803149606299213" header="0.31496062992125984" footer="0.31496062992125984"/>
  <pageSetup paperSize="9" scale="73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Y21"/>
  <sheetViews>
    <sheetView topLeftCell="D1" workbookViewId="0">
      <selection activeCell="D1" sqref="A1:XFD3"/>
    </sheetView>
  </sheetViews>
  <sheetFormatPr defaultColWidth="9" defaultRowHeight="18.5" x14ac:dyDescent="0.65"/>
  <cols>
    <col min="1" max="1" width="3" style="6" customWidth="1"/>
    <col min="2" max="2" width="7.5" style="6" customWidth="1"/>
    <col min="3" max="3" width="6" style="6" customWidth="1"/>
    <col min="4" max="5" width="3.5" style="6" customWidth="1"/>
    <col min="6" max="6" width="3.1640625" style="6" customWidth="1"/>
    <col min="7" max="7" width="6.1640625" style="6" customWidth="1"/>
    <col min="8" max="8" width="7.6640625" style="6" customWidth="1"/>
    <col min="9" max="9" width="9.33203125" style="6" customWidth="1"/>
    <col min="10" max="10" width="3.58203125" style="6" customWidth="1"/>
    <col min="11" max="11" width="8.83203125" style="6" customWidth="1"/>
    <col min="12" max="12" width="9.1640625" style="6" customWidth="1"/>
    <col min="13" max="13" width="9" style="6" customWidth="1"/>
    <col min="14" max="14" width="7.6640625" style="6" customWidth="1"/>
    <col min="15" max="15" width="7.08203125" style="6" customWidth="1"/>
    <col min="16" max="16" width="8.6640625" style="6" customWidth="1"/>
    <col min="17" max="17" width="5.83203125" style="6" customWidth="1"/>
    <col min="18" max="18" width="6.83203125" style="6" customWidth="1"/>
    <col min="19" max="19" width="9" style="6"/>
    <col min="20" max="20" width="11.08203125" style="6" customWidth="1"/>
    <col min="21" max="21" width="7.83203125" style="6" customWidth="1"/>
    <col min="22" max="22" width="9.5" style="6" customWidth="1"/>
    <col min="23" max="23" width="5.5" style="6" customWidth="1"/>
    <col min="24" max="24" width="8.1640625" style="6" customWidth="1"/>
    <col min="25" max="16384" width="9" style="6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327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ht="21" x14ac:dyDescent="0.7">
      <c r="A4" s="44"/>
      <c r="B4" s="44"/>
      <c r="C4" s="44"/>
      <c r="D4" s="44"/>
      <c r="E4" s="44"/>
      <c r="F4"/>
      <c r="G4" s="44"/>
      <c r="H4" s="44"/>
      <c r="I4" s="44"/>
      <c r="J4" s="44"/>
      <c r="K4" s="44"/>
      <c r="L4" s="56"/>
      <c r="M4" s="56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</row>
    <row r="5" spans="1:25" ht="16.5" customHeight="1" x14ac:dyDescent="0.65">
      <c r="A5" s="479" t="s">
        <v>63</v>
      </c>
      <c r="B5" s="480"/>
      <c r="C5" s="480"/>
      <c r="D5" s="480"/>
      <c r="E5" s="480"/>
      <c r="F5" s="480"/>
      <c r="G5" s="480"/>
      <c r="H5" s="480"/>
      <c r="I5" s="481"/>
      <c r="J5" s="482" t="s">
        <v>64</v>
      </c>
      <c r="K5" s="483"/>
      <c r="L5" s="483"/>
      <c r="M5" s="483"/>
      <c r="N5" s="483"/>
      <c r="O5" s="483"/>
      <c r="P5" s="483"/>
      <c r="Q5" s="483"/>
      <c r="R5" s="483"/>
      <c r="S5" s="484"/>
      <c r="T5" s="485" t="s">
        <v>2</v>
      </c>
      <c r="U5" s="488" t="s">
        <v>3</v>
      </c>
      <c r="V5" s="485" t="s">
        <v>4</v>
      </c>
      <c r="W5" s="45"/>
      <c r="X5" s="491" t="s">
        <v>62</v>
      </c>
    </row>
    <row r="6" spans="1:25" ht="17.25" customHeight="1" x14ac:dyDescent="0.65">
      <c r="A6" s="494" t="s">
        <v>5</v>
      </c>
      <c r="B6" s="497" t="s">
        <v>68</v>
      </c>
      <c r="C6" s="498" t="s">
        <v>7</v>
      </c>
      <c r="D6" s="509" t="s">
        <v>6</v>
      </c>
      <c r="E6" s="510"/>
      <c r="F6" s="511"/>
      <c r="G6" s="497" t="s">
        <v>8</v>
      </c>
      <c r="H6" s="497" t="s">
        <v>9</v>
      </c>
      <c r="I6" s="517" t="s">
        <v>65</v>
      </c>
      <c r="J6" s="520" t="s">
        <v>5</v>
      </c>
      <c r="K6" s="500" t="s">
        <v>66</v>
      </c>
      <c r="L6" s="500" t="s">
        <v>11</v>
      </c>
      <c r="M6" s="500" t="s">
        <v>430</v>
      </c>
      <c r="N6" s="500" t="s">
        <v>397</v>
      </c>
      <c r="O6" s="503" t="s">
        <v>438</v>
      </c>
      <c r="P6" s="500" t="s">
        <v>48</v>
      </c>
      <c r="Q6" s="515" t="s">
        <v>12</v>
      </c>
      <c r="R6" s="516"/>
      <c r="S6" s="500" t="s">
        <v>13</v>
      </c>
      <c r="T6" s="486"/>
      <c r="U6" s="489"/>
      <c r="V6" s="486"/>
      <c r="W6" s="46"/>
      <c r="X6" s="492"/>
    </row>
    <row r="7" spans="1:25" x14ac:dyDescent="0.65">
      <c r="A7" s="495"/>
      <c r="B7" s="498"/>
      <c r="C7" s="498"/>
      <c r="D7" s="512"/>
      <c r="E7" s="513"/>
      <c r="F7" s="514"/>
      <c r="G7" s="498"/>
      <c r="H7" s="498"/>
      <c r="I7" s="518"/>
      <c r="J7" s="521"/>
      <c r="K7" s="501"/>
      <c r="L7" s="501"/>
      <c r="M7" s="501"/>
      <c r="N7" s="501"/>
      <c r="O7" s="504"/>
      <c r="P7" s="501"/>
      <c r="Q7" s="500" t="s">
        <v>67</v>
      </c>
      <c r="R7" s="506" t="s">
        <v>215</v>
      </c>
      <c r="S7" s="501"/>
      <c r="T7" s="486"/>
      <c r="U7" s="489"/>
      <c r="V7" s="486"/>
      <c r="W7" s="46" t="s">
        <v>59</v>
      </c>
      <c r="X7" s="492"/>
    </row>
    <row r="8" spans="1:25" ht="15.65" customHeight="1" x14ac:dyDescent="0.65">
      <c r="A8" s="495"/>
      <c r="B8" s="498"/>
      <c r="C8" s="498"/>
      <c r="D8" s="494" t="s">
        <v>15</v>
      </c>
      <c r="E8" s="494" t="s">
        <v>16</v>
      </c>
      <c r="F8" s="494" t="s">
        <v>17</v>
      </c>
      <c r="G8" s="498"/>
      <c r="H8" s="498"/>
      <c r="I8" s="518"/>
      <c r="J8" s="521"/>
      <c r="K8" s="501"/>
      <c r="L8" s="501"/>
      <c r="M8" s="501"/>
      <c r="N8" s="501"/>
      <c r="O8" s="504"/>
      <c r="P8" s="501"/>
      <c r="Q8" s="501"/>
      <c r="R8" s="507"/>
      <c r="S8" s="501"/>
      <c r="T8" s="486"/>
      <c r="U8" s="489"/>
      <c r="V8" s="486"/>
      <c r="W8" s="46" t="s">
        <v>60</v>
      </c>
      <c r="X8" s="492"/>
    </row>
    <row r="9" spans="1:25" x14ac:dyDescent="0.65">
      <c r="A9" s="495"/>
      <c r="B9" s="498"/>
      <c r="C9" s="498"/>
      <c r="D9" s="495"/>
      <c r="E9" s="495"/>
      <c r="F9" s="495"/>
      <c r="G9" s="498"/>
      <c r="H9" s="498"/>
      <c r="I9" s="518"/>
      <c r="J9" s="521"/>
      <c r="K9" s="501"/>
      <c r="L9" s="501"/>
      <c r="M9" s="501"/>
      <c r="N9" s="501"/>
      <c r="O9" s="504"/>
      <c r="P9" s="501"/>
      <c r="Q9" s="501"/>
      <c r="R9" s="507"/>
      <c r="S9" s="501"/>
      <c r="T9" s="486"/>
      <c r="U9" s="489"/>
      <c r="V9" s="486"/>
      <c r="W9" s="46" t="s">
        <v>61</v>
      </c>
      <c r="X9" s="492"/>
    </row>
    <row r="10" spans="1:25" ht="29.25" customHeight="1" x14ac:dyDescent="0.65">
      <c r="A10" s="496"/>
      <c r="B10" s="499"/>
      <c r="C10" s="499"/>
      <c r="D10" s="496"/>
      <c r="E10" s="496"/>
      <c r="F10" s="496"/>
      <c r="G10" s="499"/>
      <c r="H10" s="499"/>
      <c r="I10" s="519"/>
      <c r="J10" s="522"/>
      <c r="K10" s="502"/>
      <c r="L10" s="502"/>
      <c r="M10" s="502"/>
      <c r="N10" s="502"/>
      <c r="O10" s="505"/>
      <c r="P10" s="502"/>
      <c r="Q10" s="502"/>
      <c r="R10" s="508"/>
      <c r="S10" s="502"/>
      <c r="T10" s="487"/>
      <c r="U10" s="490"/>
      <c r="V10" s="487"/>
      <c r="W10" s="47"/>
      <c r="X10" s="493"/>
    </row>
    <row r="11" spans="1:25" s="7" customFormat="1" ht="21" x14ac:dyDescent="0.7">
      <c r="A11" s="7">
        <v>1</v>
      </c>
      <c r="B11" s="7" t="s">
        <v>326</v>
      </c>
      <c r="C11" s="7">
        <v>3</v>
      </c>
      <c r="D11" s="14">
        <v>2</v>
      </c>
      <c r="E11" s="14">
        <v>2</v>
      </c>
      <c r="F11" s="14">
        <v>7</v>
      </c>
      <c r="G11" s="51">
        <v>1007</v>
      </c>
      <c r="H11" s="23">
        <v>125</v>
      </c>
      <c r="I11" s="50">
        <f>G11*H11</f>
        <v>125875</v>
      </c>
      <c r="J11" s="7">
        <v>1</v>
      </c>
      <c r="K11" s="24" t="s">
        <v>18</v>
      </c>
      <c r="L11" s="24" t="s">
        <v>22</v>
      </c>
      <c r="M11" s="24" t="s">
        <v>20</v>
      </c>
      <c r="N11" s="7">
        <v>20</v>
      </c>
      <c r="O11" s="10">
        <v>5500</v>
      </c>
      <c r="P11" s="11">
        <f>N11*O11</f>
        <v>110000</v>
      </c>
      <c r="Q11" s="24">
        <v>12</v>
      </c>
      <c r="R11" s="54">
        <v>15400</v>
      </c>
      <c r="S11" s="11">
        <f>P11-R11</f>
        <v>94600</v>
      </c>
      <c r="T11" s="11">
        <f>S11+I11</f>
        <v>220475</v>
      </c>
      <c r="U11" s="118">
        <v>15000</v>
      </c>
      <c r="V11" s="11">
        <f>T11-U11</f>
        <v>205475</v>
      </c>
      <c r="W11" s="53">
        <v>0.3</v>
      </c>
      <c r="X11" s="11">
        <f>V11*W11%</f>
        <v>616.42500000000007</v>
      </c>
      <c r="Y11" s="19"/>
    </row>
    <row r="12" spans="1:25" x14ac:dyDescent="0.65">
      <c r="I12" s="8"/>
      <c r="T12" s="8"/>
      <c r="V12" s="18">
        <f>SUM(V11:V11)</f>
        <v>205475</v>
      </c>
      <c r="W12" s="22"/>
      <c r="X12" s="18">
        <f>SUM(X11:X11)</f>
        <v>616.42500000000007</v>
      </c>
    </row>
    <row r="14" spans="1:25" x14ac:dyDescent="0.65">
      <c r="A14" s="30"/>
    </row>
    <row r="17" spans="2:14" x14ac:dyDescent="0.65">
      <c r="B17" s="6" t="s">
        <v>209</v>
      </c>
      <c r="E17" s="6" t="s">
        <v>210</v>
      </c>
      <c r="N17" s="6" t="s">
        <v>459</v>
      </c>
    </row>
    <row r="18" spans="2:14" x14ac:dyDescent="0.65">
      <c r="E18" s="6" t="s">
        <v>211</v>
      </c>
    </row>
    <row r="19" spans="2:14" x14ac:dyDescent="0.65">
      <c r="E19" s="6" t="s">
        <v>212</v>
      </c>
    </row>
    <row r="20" spans="2:14" x14ac:dyDescent="0.65">
      <c r="E20" s="6" t="s">
        <v>213</v>
      </c>
    </row>
    <row r="21" spans="2:14" x14ac:dyDescent="0.65">
      <c r="E21" s="6" t="s">
        <v>214</v>
      </c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S6:S10"/>
    <mergeCell ref="Q7:Q10"/>
    <mergeCell ref="R7:R10"/>
    <mergeCell ref="C6:C10"/>
    <mergeCell ref="D6:F7"/>
    <mergeCell ref="Q6:R6"/>
    <mergeCell ref="O6:O10"/>
    <mergeCell ref="P6:P10"/>
    <mergeCell ref="D8:D10"/>
    <mergeCell ref="E8:E10"/>
    <mergeCell ref="F8:F10"/>
    <mergeCell ref="L6:L10"/>
    <mergeCell ref="M6:M10"/>
    <mergeCell ref="G6:G10"/>
    <mergeCell ref="H6:H10"/>
    <mergeCell ref="I6:I10"/>
    <mergeCell ref="J6:J10"/>
    <mergeCell ref="K6:K10"/>
    <mergeCell ref="N6:N10"/>
  </mergeCells>
  <pageMargins left="3.937007874015748E-2" right="3.937007874015748E-2" top="0.74803149606299213" bottom="0.74803149606299213" header="0.31496062992125984" footer="0.31496062992125984"/>
  <pageSetup paperSize="9" scale="81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Y21"/>
  <sheetViews>
    <sheetView topLeftCell="D1" workbookViewId="0">
      <selection activeCell="D1" sqref="A1:XFD3"/>
    </sheetView>
  </sheetViews>
  <sheetFormatPr defaultColWidth="9" defaultRowHeight="18.5" x14ac:dyDescent="0.65"/>
  <cols>
    <col min="1" max="1" width="3" style="6" customWidth="1"/>
    <col min="2" max="2" width="7.5" style="6" customWidth="1"/>
    <col min="3" max="3" width="6.5" style="6" customWidth="1"/>
    <col min="4" max="4" width="3.1640625" style="6" customWidth="1"/>
    <col min="5" max="6" width="3.5" style="6" customWidth="1"/>
    <col min="7" max="7" width="6.5" style="6" customWidth="1"/>
    <col min="8" max="8" width="7.5" style="6" customWidth="1"/>
    <col min="9" max="9" width="9.83203125" style="6" customWidth="1"/>
    <col min="10" max="10" width="3.33203125" style="6" customWidth="1"/>
    <col min="11" max="11" width="8.5" style="6" customWidth="1"/>
    <col min="12" max="13" width="9" style="6" customWidth="1"/>
    <col min="14" max="14" width="7.5" style="6" customWidth="1"/>
    <col min="15" max="15" width="6.58203125" style="6" customWidth="1"/>
    <col min="16" max="16" width="9.5" style="6" customWidth="1"/>
    <col min="17" max="17" width="5.5" style="6" customWidth="1"/>
    <col min="18" max="18" width="7.08203125" style="6" customWidth="1"/>
    <col min="19" max="19" width="8.5" style="6" customWidth="1"/>
    <col min="20" max="20" width="9.83203125" style="6" customWidth="1"/>
    <col min="21" max="21" width="7.83203125" style="6" customWidth="1"/>
    <col min="22" max="22" width="9.33203125" style="6" customWidth="1"/>
    <col min="23" max="23" width="5.5" style="6" customWidth="1"/>
    <col min="24" max="24" width="8.83203125" style="6" customWidth="1"/>
    <col min="25" max="16384" width="9" style="6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329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ht="21" x14ac:dyDescent="0.7">
      <c r="A4" s="44"/>
      <c r="B4" s="44"/>
      <c r="C4" s="44"/>
      <c r="D4" s="44"/>
      <c r="E4" s="44"/>
      <c r="F4"/>
      <c r="G4" s="44"/>
      <c r="H4" s="44"/>
      <c r="I4" s="44"/>
      <c r="J4" s="44"/>
      <c r="K4" s="44"/>
      <c r="L4" s="56"/>
      <c r="M4" s="56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</row>
    <row r="5" spans="1:25" ht="16.5" customHeight="1" x14ac:dyDescent="0.65">
      <c r="A5" s="479" t="s">
        <v>63</v>
      </c>
      <c r="B5" s="480"/>
      <c r="C5" s="480"/>
      <c r="D5" s="480"/>
      <c r="E5" s="480"/>
      <c r="F5" s="480"/>
      <c r="G5" s="480"/>
      <c r="H5" s="480"/>
      <c r="I5" s="481"/>
      <c r="J5" s="482" t="s">
        <v>64</v>
      </c>
      <c r="K5" s="483"/>
      <c r="L5" s="483"/>
      <c r="M5" s="483"/>
      <c r="N5" s="483"/>
      <c r="O5" s="483"/>
      <c r="P5" s="483"/>
      <c r="Q5" s="483"/>
      <c r="R5" s="483"/>
      <c r="S5" s="484"/>
      <c r="T5" s="485" t="s">
        <v>2</v>
      </c>
      <c r="U5" s="488" t="s">
        <v>3</v>
      </c>
      <c r="V5" s="485" t="s">
        <v>4</v>
      </c>
      <c r="W5" s="45"/>
      <c r="X5" s="491" t="s">
        <v>62</v>
      </c>
    </row>
    <row r="6" spans="1:25" ht="17.25" customHeight="1" x14ac:dyDescent="0.65">
      <c r="A6" s="494" t="s">
        <v>5</v>
      </c>
      <c r="B6" s="497" t="s">
        <v>68</v>
      </c>
      <c r="C6" s="498" t="s">
        <v>7</v>
      </c>
      <c r="D6" s="509" t="s">
        <v>6</v>
      </c>
      <c r="E6" s="510"/>
      <c r="F6" s="511"/>
      <c r="G6" s="497" t="s">
        <v>8</v>
      </c>
      <c r="H6" s="497" t="s">
        <v>9</v>
      </c>
      <c r="I6" s="517" t="s">
        <v>65</v>
      </c>
      <c r="J6" s="520" t="s">
        <v>5</v>
      </c>
      <c r="K6" s="500" t="s">
        <v>66</v>
      </c>
      <c r="L6" s="500" t="s">
        <v>11</v>
      </c>
      <c r="M6" s="500" t="s">
        <v>430</v>
      </c>
      <c r="N6" s="500" t="s">
        <v>397</v>
      </c>
      <c r="O6" s="503" t="s">
        <v>438</v>
      </c>
      <c r="P6" s="500" t="s">
        <v>48</v>
      </c>
      <c r="Q6" s="515" t="s">
        <v>12</v>
      </c>
      <c r="R6" s="516"/>
      <c r="S6" s="500" t="s">
        <v>13</v>
      </c>
      <c r="T6" s="486"/>
      <c r="U6" s="489"/>
      <c r="V6" s="486"/>
      <c r="W6" s="46"/>
      <c r="X6" s="492"/>
    </row>
    <row r="7" spans="1:25" x14ac:dyDescent="0.65">
      <c r="A7" s="495"/>
      <c r="B7" s="498"/>
      <c r="C7" s="498"/>
      <c r="D7" s="512"/>
      <c r="E7" s="513"/>
      <c r="F7" s="514"/>
      <c r="G7" s="498"/>
      <c r="H7" s="498"/>
      <c r="I7" s="518"/>
      <c r="J7" s="521"/>
      <c r="K7" s="501"/>
      <c r="L7" s="501"/>
      <c r="M7" s="501"/>
      <c r="N7" s="501"/>
      <c r="O7" s="504"/>
      <c r="P7" s="501"/>
      <c r="Q7" s="500" t="s">
        <v>67</v>
      </c>
      <c r="R7" s="506" t="s">
        <v>215</v>
      </c>
      <c r="S7" s="501"/>
      <c r="T7" s="486"/>
      <c r="U7" s="489"/>
      <c r="V7" s="486"/>
      <c r="W7" s="46" t="s">
        <v>59</v>
      </c>
      <c r="X7" s="492"/>
    </row>
    <row r="8" spans="1:25" ht="15.65" customHeight="1" x14ac:dyDescent="0.65">
      <c r="A8" s="495"/>
      <c r="B8" s="498"/>
      <c r="C8" s="498"/>
      <c r="D8" s="494" t="s">
        <v>15</v>
      </c>
      <c r="E8" s="494" t="s">
        <v>16</v>
      </c>
      <c r="F8" s="494" t="s">
        <v>17</v>
      </c>
      <c r="G8" s="498"/>
      <c r="H8" s="498"/>
      <c r="I8" s="518"/>
      <c r="J8" s="521"/>
      <c r="K8" s="501"/>
      <c r="L8" s="501"/>
      <c r="M8" s="501"/>
      <c r="N8" s="501"/>
      <c r="O8" s="504"/>
      <c r="P8" s="501"/>
      <c r="Q8" s="501"/>
      <c r="R8" s="507"/>
      <c r="S8" s="501"/>
      <c r="T8" s="486"/>
      <c r="U8" s="489"/>
      <c r="V8" s="486"/>
      <c r="W8" s="46" t="s">
        <v>60</v>
      </c>
      <c r="X8" s="492"/>
    </row>
    <row r="9" spans="1:25" x14ac:dyDescent="0.65">
      <c r="A9" s="495"/>
      <c r="B9" s="498"/>
      <c r="C9" s="498"/>
      <c r="D9" s="495"/>
      <c r="E9" s="495"/>
      <c r="F9" s="495"/>
      <c r="G9" s="498"/>
      <c r="H9" s="498"/>
      <c r="I9" s="518"/>
      <c r="J9" s="521"/>
      <c r="K9" s="501"/>
      <c r="L9" s="501"/>
      <c r="M9" s="501"/>
      <c r="N9" s="501"/>
      <c r="O9" s="504"/>
      <c r="P9" s="501"/>
      <c r="Q9" s="501"/>
      <c r="R9" s="507"/>
      <c r="S9" s="501"/>
      <c r="T9" s="486"/>
      <c r="U9" s="489"/>
      <c r="V9" s="486"/>
      <c r="W9" s="46" t="s">
        <v>61</v>
      </c>
      <c r="X9" s="492"/>
    </row>
    <row r="10" spans="1:25" ht="29.25" customHeight="1" x14ac:dyDescent="0.65">
      <c r="A10" s="496"/>
      <c r="B10" s="499"/>
      <c r="C10" s="499"/>
      <c r="D10" s="496"/>
      <c r="E10" s="496"/>
      <c r="F10" s="496"/>
      <c r="G10" s="499"/>
      <c r="H10" s="499"/>
      <c r="I10" s="519"/>
      <c r="J10" s="522"/>
      <c r="K10" s="502"/>
      <c r="L10" s="502"/>
      <c r="M10" s="502"/>
      <c r="N10" s="502"/>
      <c r="O10" s="505"/>
      <c r="P10" s="502"/>
      <c r="Q10" s="502"/>
      <c r="R10" s="508"/>
      <c r="S10" s="502"/>
      <c r="T10" s="487"/>
      <c r="U10" s="490"/>
      <c r="V10" s="487"/>
      <c r="W10" s="47"/>
      <c r="X10" s="493"/>
    </row>
    <row r="11" spans="1:25" s="7" customFormat="1" ht="21" x14ac:dyDescent="0.7">
      <c r="A11" s="7">
        <v>1</v>
      </c>
      <c r="B11" s="7" t="s">
        <v>328</v>
      </c>
      <c r="C11" s="7">
        <v>3</v>
      </c>
      <c r="D11" s="14">
        <v>7</v>
      </c>
      <c r="E11" s="14">
        <v>1</v>
      </c>
      <c r="F11" s="14">
        <v>85</v>
      </c>
      <c r="G11" s="51">
        <v>2985</v>
      </c>
      <c r="H11" s="23">
        <v>98</v>
      </c>
      <c r="I11" s="39">
        <f>G11*H11</f>
        <v>292530</v>
      </c>
      <c r="J11" s="7">
        <v>1</v>
      </c>
      <c r="K11" s="24" t="s">
        <v>18</v>
      </c>
      <c r="L11" s="24" t="s">
        <v>22</v>
      </c>
      <c r="M11" s="24" t="s">
        <v>461</v>
      </c>
      <c r="N11" s="7">
        <v>36</v>
      </c>
      <c r="O11" s="10">
        <v>5500</v>
      </c>
      <c r="P11" s="11">
        <f>N11*O11</f>
        <v>198000</v>
      </c>
      <c r="Q11" s="24">
        <v>7</v>
      </c>
      <c r="R11" s="54">
        <v>13860</v>
      </c>
      <c r="S11" s="11">
        <f>P11-R11</f>
        <v>184140</v>
      </c>
      <c r="T11" s="11">
        <f>S11+I11</f>
        <v>476670</v>
      </c>
      <c r="U11" s="118">
        <v>291648</v>
      </c>
      <c r="V11" s="11">
        <f>T11-U11</f>
        <v>185022</v>
      </c>
      <c r="W11" s="53">
        <v>0.3</v>
      </c>
      <c r="X11" s="11">
        <f>V11*W11%</f>
        <v>555.06600000000003</v>
      </c>
      <c r="Y11" s="19"/>
    </row>
    <row r="12" spans="1:25" x14ac:dyDescent="0.65">
      <c r="I12" s="8"/>
      <c r="T12" s="8"/>
      <c r="V12" s="18">
        <f>SUM(V11:V11)</f>
        <v>185022</v>
      </c>
      <c r="W12" s="22"/>
      <c r="X12" s="18">
        <f>SUM(X11:X11)</f>
        <v>555.06600000000003</v>
      </c>
    </row>
    <row r="14" spans="1:25" x14ac:dyDescent="0.65">
      <c r="A14" s="30"/>
    </row>
    <row r="17" spans="2:14" x14ac:dyDescent="0.65">
      <c r="B17" s="6" t="s">
        <v>209</v>
      </c>
      <c r="E17" s="6" t="s">
        <v>210</v>
      </c>
      <c r="N17" s="6" t="s">
        <v>460</v>
      </c>
    </row>
    <row r="18" spans="2:14" x14ac:dyDescent="0.65">
      <c r="E18" s="6" t="s">
        <v>211</v>
      </c>
    </row>
    <row r="19" spans="2:14" x14ac:dyDescent="0.65">
      <c r="E19" s="6" t="s">
        <v>212</v>
      </c>
    </row>
    <row r="20" spans="2:14" x14ac:dyDescent="0.65">
      <c r="E20" s="6" t="s">
        <v>213</v>
      </c>
    </row>
    <row r="21" spans="2:14" x14ac:dyDescent="0.65">
      <c r="E21" s="6" t="s">
        <v>214</v>
      </c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S6:S10"/>
    <mergeCell ref="Q7:Q10"/>
    <mergeCell ref="R7:R10"/>
    <mergeCell ref="C6:C10"/>
    <mergeCell ref="D6:F7"/>
    <mergeCell ref="Q6:R6"/>
    <mergeCell ref="O6:O10"/>
    <mergeCell ref="P6:P10"/>
    <mergeCell ref="D8:D10"/>
    <mergeCell ref="E8:E10"/>
    <mergeCell ref="F8:F10"/>
    <mergeCell ref="L6:L10"/>
    <mergeCell ref="M6:M10"/>
    <mergeCell ref="G6:G10"/>
    <mergeCell ref="H6:H10"/>
    <mergeCell ref="I6:I10"/>
    <mergeCell ref="J6:J10"/>
    <mergeCell ref="K6:K10"/>
    <mergeCell ref="N6:N10"/>
  </mergeCells>
  <pageMargins left="3.937007874015748E-2" right="3.937007874015748E-2" top="0.74803149606299213" bottom="0.74803149606299213" header="0.31496062992125984" footer="0.31496062992125984"/>
  <pageSetup paperSize="9" scale="81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Y23"/>
  <sheetViews>
    <sheetView zoomScale="90" zoomScaleNormal="90" workbookViewId="0">
      <selection activeCell="A2" sqref="A2:X2"/>
    </sheetView>
  </sheetViews>
  <sheetFormatPr defaultColWidth="9" defaultRowHeight="21" x14ac:dyDescent="0.7"/>
  <cols>
    <col min="1" max="1" width="3" style="3" customWidth="1"/>
    <col min="2" max="2" width="9.33203125" style="3" customWidth="1"/>
    <col min="3" max="3" width="7.3320312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1.33203125" style="3" customWidth="1"/>
    <col min="10" max="10" width="4.33203125" style="3" customWidth="1"/>
    <col min="11" max="13" width="9.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6.5" style="3" customWidth="1"/>
    <col min="18" max="18" width="7.83203125" style="3" customWidth="1"/>
    <col min="19" max="19" width="9" style="3"/>
    <col min="20" max="20" width="11.58203125" style="3" customWidth="1"/>
    <col min="21" max="21" width="9" style="3" customWidth="1"/>
    <col min="22" max="22" width="9.83203125" style="3" customWidth="1"/>
    <col min="23" max="23" width="5.5" style="3" customWidth="1"/>
    <col min="24" max="24" width="10.08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331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37"/>
      <c r="B4" s="137"/>
      <c r="C4" s="137"/>
      <c r="D4" s="137"/>
      <c r="E4" s="137"/>
      <c r="F4" s="83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</row>
    <row r="5" spans="1:25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38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3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3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39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3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40"/>
      <c r="X10" s="464"/>
    </row>
    <row r="11" spans="1:25" s="1" customFormat="1" x14ac:dyDescent="0.7">
      <c r="A11" s="1">
        <v>1</v>
      </c>
      <c r="B11" s="1" t="s">
        <v>330</v>
      </c>
      <c r="C11" s="1">
        <v>3</v>
      </c>
      <c r="D11" s="14">
        <v>1</v>
      </c>
      <c r="E11" s="14">
        <v>0</v>
      </c>
      <c r="F11" s="14">
        <v>52</v>
      </c>
      <c r="G11" s="51">
        <v>452</v>
      </c>
      <c r="H11" s="23">
        <v>150</v>
      </c>
      <c r="I11" s="73">
        <f>G11*H11</f>
        <v>67800</v>
      </c>
      <c r="J11" s="1">
        <v>1</v>
      </c>
      <c r="K11" s="59" t="s">
        <v>18</v>
      </c>
      <c r="L11" s="59" t="s">
        <v>26</v>
      </c>
      <c r="M11" s="59" t="s">
        <v>20</v>
      </c>
      <c r="N11" s="1">
        <v>9</v>
      </c>
      <c r="O11" s="168">
        <v>5500</v>
      </c>
      <c r="P11" s="168">
        <f>N11*O11</f>
        <v>49500</v>
      </c>
      <c r="Q11" s="59">
        <v>22</v>
      </c>
      <c r="R11" s="169">
        <v>42075</v>
      </c>
      <c r="S11" s="168">
        <f>P11-R11</f>
        <v>7425</v>
      </c>
      <c r="T11" s="17">
        <f>S11+I11</f>
        <v>75225</v>
      </c>
      <c r="U11" s="252">
        <v>67462.5</v>
      </c>
      <c r="V11" s="17">
        <f>T11-U11</f>
        <v>7762.5</v>
      </c>
      <c r="W11" s="76">
        <v>0.3</v>
      </c>
      <c r="X11" s="17">
        <f>V11*W11%</f>
        <v>23.287500000000001</v>
      </c>
      <c r="Y11" s="29"/>
    </row>
    <row r="12" spans="1:25" s="29" customFormat="1" x14ac:dyDescent="0.7">
      <c r="A12" s="1">
        <v>2</v>
      </c>
      <c r="B12" s="1" t="s">
        <v>591</v>
      </c>
      <c r="C12" s="1">
        <v>1</v>
      </c>
      <c r="D12" s="14">
        <v>6</v>
      </c>
      <c r="E12" s="14">
        <v>0</v>
      </c>
      <c r="F12" s="14">
        <v>65</v>
      </c>
      <c r="G12" s="51">
        <v>2465</v>
      </c>
      <c r="H12" s="23">
        <v>150</v>
      </c>
      <c r="I12" s="73">
        <f t="shared" ref="I12:I13" si="0">G12*H12</f>
        <v>369750</v>
      </c>
      <c r="J12" s="1">
        <v>2</v>
      </c>
      <c r="K12" s="59"/>
      <c r="L12" s="59"/>
      <c r="M12" s="59"/>
      <c r="N12" s="1"/>
      <c r="O12" s="168"/>
      <c r="P12" s="168"/>
      <c r="Q12" s="59"/>
      <c r="R12" s="169"/>
      <c r="S12" s="168"/>
      <c r="T12" s="17">
        <v>369750</v>
      </c>
      <c r="U12" s="252">
        <f>T12</f>
        <v>369750</v>
      </c>
      <c r="V12" s="16">
        <v>0</v>
      </c>
      <c r="W12" s="76">
        <v>0</v>
      </c>
      <c r="X12" s="17">
        <v>0</v>
      </c>
    </row>
    <row r="13" spans="1:25" s="29" customFormat="1" x14ac:dyDescent="0.7">
      <c r="A13" s="1">
        <v>3</v>
      </c>
      <c r="B13" s="1" t="s">
        <v>592</v>
      </c>
      <c r="C13" s="1">
        <v>1</v>
      </c>
      <c r="D13" s="14">
        <v>0</v>
      </c>
      <c r="E13" s="14">
        <v>0</v>
      </c>
      <c r="F13" s="14">
        <v>75</v>
      </c>
      <c r="G13" s="51">
        <v>75</v>
      </c>
      <c r="H13" s="23">
        <v>400</v>
      </c>
      <c r="I13" s="73">
        <f t="shared" si="0"/>
        <v>30000</v>
      </c>
      <c r="J13" s="1">
        <v>3</v>
      </c>
      <c r="K13" s="59"/>
      <c r="L13" s="59"/>
      <c r="M13" s="59"/>
      <c r="N13" s="1"/>
      <c r="O13" s="168"/>
      <c r="P13" s="168"/>
      <c r="Q13" s="59"/>
      <c r="R13" s="169"/>
      <c r="S13" s="168"/>
      <c r="T13" s="17">
        <v>30000</v>
      </c>
      <c r="U13" s="252">
        <f>T13</f>
        <v>30000</v>
      </c>
      <c r="V13" s="16">
        <v>0</v>
      </c>
      <c r="W13" s="76">
        <v>0</v>
      </c>
      <c r="X13" s="17">
        <v>0</v>
      </c>
    </row>
    <row r="14" spans="1:25" x14ac:dyDescent="0.7">
      <c r="I14" s="4"/>
      <c r="N14" s="3" t="s">
        <v>462</v>
      </c>
      <c r="T14" s="4"/>
      <c r="V14" s="151">
        <f>SUM(V11:V11)</f>
        <v>7762.5</v>
      </c>
      <c r="W14" s="92"/>
      <c r="X14" s="68">
        <f>SUM(X11:X11)</f>
        <v>23.287500000000001</v>
      </c>
    </row>
    <row r="16" spans="1:25" x14ac:dyDescent="0.7">
      <c r="A16" s="142"/>
    </row>
    <row r="19" spans="2:14" x14ac:dyDescent="0.7">
      <c r="B19" s="3" t="s">
        <v>209</v>
      </c>
      <c r="E19" s="3" t="s">
        <v>210</v>
      </c>
      <c r="N19" s="3" t="s">
        <v>463</v>
      </c>
    </row>
    <row r="20" spans="2:14" x14ac:dyDescent="0.7">
      <c r="E20" s="3" t="s">
        <v>211</v>
      </c>
    </row>
    <row r="21" spans="2:14" x14ac:dyDescent="0.7">
      <c r="E21" s="3" t="s">
        <v>212</v>
      </c>
    </row>
    <row r="22" spans="2:14" x14ac:dyDescent="0.7">
      <c r="E22" s="3" t="s">
        <v>213</v>
      </c>
    </row>
    <row r="23" spans="2:14" x14ac:dyDescent="0.7">
      <c r="E23" s="3" t="s">
        <v>214</v>
      </c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S6:S10"/>
    <mergeCell ref="Q7:Q10"/>
    <mergeCell ref="R7:R10"/>
    <mergeCell ref="C6:C10"/>
    <mergeCell ref="D6:F7"/>
    <mergeCell ref="Q6:R6"/>
    <mergeCell ref="O6:O10"/>
    <mergeCell ref="P6:P10"/>
    <mergeCell ref="D8:D10"/>
    <mergeCell ref="E8:E10"/>
    <mergeCell ref="F8:F10"/>
    <mergeCell ref="L6:L10"/>
    <mergeCell ref="M6:M10"/>
    <mergeCell ref="G6:G10"/>
    <mergeCell ref="H6:H10"/>
    <mergeCell ref="I6:I10"/>
    <mergeCell ref="J6:J10"/>
    <mergeCell ref="K6:K10"/>
    <mergeCell ref="N6:N10"/>
  </mergeCells>
  <pageMargins left="3.937007874015748E-2" right="3.937007874015748E-2" top="0.74803149606299213" bottom="0.74803149606299213" header="0.31496062992125984" footer="0.31496062992125984"/>
  <pageSetup paperSize="9" scale="72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Y22"/>
  <sheetViews>
    <sheetView topLeftCell="I1" workbookViewId="0">
      <selection activeCell="M24" sqref="M24"/>
    </sheetView>
  </sheetViews>
  <sheetFormatPr defaultColWidth="9" defaultRowHeight="18.5" x14ac:dyDescent="0.65"/>
  <cols>
    <col min="1" max="1" width="3" style="6" customWidth="1"/>
    <col min="2" max="2" width="7.83203125" style="6" customWidth="1"/>
    <col min="3" max="3" width="5.33203125" style="6" customWidth="1"/>
    <col min="4" max="4" width="3.5" style="6" customWidth="1"/>
    <col min="5" max="6" width="3.58203125" style="6" customWidth="1"/>
    <col min="7" max="7" width="6" style="6" customWidth="1"/>
    <col min="8" max="8" width="7.33203125" style="6" customWidth="1"/>
    <col min="9" max="9" width="10" style="6" customWidth="1"/>
    <col min="10" max="10" width="3.58203125" style="6" customWidth="1"/>
    <col min="11" max="11" width="8.5" style="6" customWidth="1"/>
    <col min="12" max="12" width="8.58203125" style="6" customWidth="1"/>
    <col min="13" max="13" width="8.5" style="6" customWidth="1"/>
    <col min="14" max="14" width="7.5" style="6" customWidth="1"/>
    <col min="15" max="15" width="7.08203125" style="6" customWidth="1"/>
    <col min="16" max="16" width="9.1640625" style="6" customWidth="1"/>
    <col min="17" max="17" width="6.08203125" style="6" customWidth="1"/>
    <col min="18" max="18" width="7.83203125" style="6" customWidth="1"/>
    <col min="19" max="19" width="8.5" style="6" customWidth="1"/>
    <col min="20" max="20" width="10.6640625" style="6" customWidth="1"/>
    <col min="21" max="21" width="8.6640625" style="6" customWidth="1"/>
    <col min="22" max="22" width="9.83203125" style="6" customWidth="1"/>
    <col min="23" max="23" width="5.5" style="6" customWidth="1"/>
    <col min="24" max="24" width="9.33203125" style="6" customWidth="1"/>
    <col min="25" max="16384" width="9" style="6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560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ht="21" x14ac:dyDescent="0.7">
      <c r="A4" s="44"/>
      <c r="B4" s="44"/>
      <c r="C4" s="44"/>
      <c r="D4" s="44"/>
      <c r="E4" s="44"/>
      <c r="F4"/>
      <c r="G4" s="44"/>
      <c r="H4" s="44"/>
      <c r="I4" s="44"/>
      <c r="J4" s="44"/>
      <c r="K4" s="44"/>
      <c r="L4" s="56"/>
      <c r="M4" s="56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</row>
    <row r="5" spans="1:25" ht="16.5" customHeight="1" x14ac:dyDescent="0.65">
      <c r="A5" s="479" t="s">
        <v>63</v>
      </c>
      <c r="B5" s="480"/>
      <c r="C5" s="480"/>
      <c r="D5" s="480"/>
      <c r="E5" s="480"/>
      <c r="F5" s="480"/>
      <c r="G5" s="480"/>
      <c r="H5" s="480"/>
      <c r="I5" s="481"/>
      <c r="J5" s="482" t="s">
        <v>64</v>
      </c>
      <c r="K5" s="483"/>
      <c r="L5" s="483"/>
      <c r="M5" s="483"/>
      <c r="N5" s="483"/>
      <c r="O5" s="483"/>
      <c r="P5" s="483"/>
      <c r="Q5" s="483"/>
      <c r="R5" s="483"/>
      <c r="S5" s="484"/>
      <c r="T5" s="485" t="s">
        <v>2</v>
      </c>
      <c r="U5" s="488" t="s">
        <v>3</v>
      </c>
      <c r="V5" s="485" t="s">
        <v>4</v>
      </c>
      <c r="W5" s="45"/>
      <c r="X5" s="491" t="s">
        <v>62</v>
      </c>
    </row>
    <row r="6" spans="1:25" ht="17.25" customHeight="1" x14ac:dyDescent="0.65">
      <c r="A6" s="494" t="s">
        <v>5</v>
      </c>
      <c r="B6" s="497" t="s">
        <v>68</v>
      </c>
      <c r="C6" s="498" t="s">
        <v>7</v>
      </c>
      <c r="D6" s="509" t="s">
        <v>6</v>
      </c>
      <c r="E6" s="510"/>
      <c r="F6" s="511"/>
      <c r="G6" s="497" t="s">
        <v>8</v>
      </c>
      <c r="H6" s="497" t="s">
        <v>9</v>
      </c>
      <c r="I6" s="517" t="s">
        <v>65</v>
      </c>
      <c r="J6" s="520" t="s">
        <v>5</v>
      </c>
      <c r="K6" s="500" t="s">
        <v>66</v>
      </c>
      <c r="L6" s="500" t="s">
        <v>11</v>
      </c>
      <c r="M6" s="500" t="s">
        <v>430</v>
      </c>
      <c r="N6" s="500" t="s">
        <v>397</v>
      </c>
      <c r="O6" s="503" t="s">
        <v>438</v>
      </c>
      <c r="P6" s="500" t="s">
        <v>48</v>
      </c>
      <c r="Q6" s="515" t="s">
        <v>12</v>
      </c>
      <c r="R6" s="516"/>
      <c r="S6" s="500" t="s">
        <v>13</v>
      </c>
      <c r="T6" s="486"/>
      <c r="U6" s="489"/>
      <c r="V6" s="486"/>
      <c r="W6" s="46"/>
      <c r="X6" s="492"/>
    </row>
    <row r="7" spans="1:25" x14ac:dyDescent="0.65">
      <c r="A7" s="495"/>
      <c r="B7" s="498"/>
      <c r="C7" s="498"/>
      <c r="D7" s="512"/>
      <c r="E7" s="513"/>
      <c r="F7" s="514"/>
      <c r="G7" s="498"/>
      <c r="H7" s="498"/>
      <c r="I7" s="518"/>
      <c r="J7" s="521"/>
      <c r="K7" s="501"/>
      <c r="L7" s="501"/>
      <c r="M7" s="501"/>
      <c r="N7" s="501"/>
      <c r="O7" s="504"/>
      <c r="P7" s="501"/>
      <c r="Q7" s="500" t="s">
        <v>67</v>
      </c>
      <c r="R7" s="506" t="s">
        <v>215</v>
      </c>
      <c r="S7" s="501"/>
      <c r="T7" s="486"/>
      <c r="U7" s="489"/>
      <c r="V7" s="486"/>
      <c r="W7" s="46" t="s">
        <v>59</v>
      </c>
      <c r="X7" s="492"/>
    </row>
    <row r="8" spans="1:25" ht="15.65" customHeight="1" x14ac:dyDescent="0.65">
      <c r="A8" s="495"/>
      <c r="B8" s="498"/>
      <c r="C8" s="498"/>
      <c r="D8" s="494" t="s">
        <v>15</v>
      </c>
      <c r="E8" s="494" t="s">
        <v>16</v>
      </c>
      <c r="F8" s="494" t="s">
        <v>17</v>
      </c>
      <c r="G8" s="498"/>
      <c r="H8" s="498"/>
      <c r="I8" s="518"/>
      <c r="J8" s="521"/>
      <c r="K8" s="501"/>
      <c r="L8" s="501"/>
      <c r="M8" s="501"/>
      <c r="N8" s="501"/>
      <c r="O8" s="504"/>
      <c r="P8" s="501"/>
      <c r="Q8" s="501"/>
      <c r="R8" s="507"/>
      <c r="S8" s="501"/>
      <c r="T8" s="486"/>
      <c r="U8" s="489"/>
      <c r="V8" s="486"/>
      <c r="W8" s="46" t="s">
        <v>60</v>
      </c>
      <c r="X8" s="492"/>
    </row>
    <row r="9" spans="1:25" x14ac:dyDescent="0.65">
      <c r="A9" s="495"/>
      <c r="B9" s="498"/>
      <c r="C9" s="498"/>
      <c r="D9" s="495"/>
      <c r="E9" s="495"/>
      <c r="F9" s="495"/>
      <c r="G9" s="498"/>
      <c r="H9" s="498"/>
      <c r="I9" s="518"/>
      <c r="J9" s="521"/>
      <c r="K9" s="501"/>
      <c r="L9" s="501"/>
      <c r="M9" s="501"/>
      <c r="N9" s="501"/>
      <c r="O9" s="504"/>
      <c r="P9" s="501"/>
      <c r="Q9" s="501"/>
      <c r="R9" s="507"/>
      <c r="S9" s="501"/>
      <c r="T9" s="486"/>
      <c r="U9" s="489"/>
      <c r="V9" s="486"/>
      <c r="W9" s="46" t="s">
        <v>61</v>
      </c>
      <c r="X9" s="492"/>
    </row>
    <row r="10" spans="1:25" ht="29.25" customHeight="1" x14ac:dyDescent="0.65">
      <c r="A10" s="496"/>
      <c r="B10" s="499"/>
      <c r="C10" s="499"/>
      <c r="D10" s="496"/>
      <c r="E10" s="496"/>
      <c r="F10" s="496"/>
      <c r="G10" s="499"/>
      <c r="H10" s="499"/>
      <c r="I10" s="519"/>
      <c r="J10" s="522"/>
      <c r="K10" s="502"/>
      <c r="L10" s="502"/>
      <c r="M10" s="502"/>
      <c r="N10" s="502"/>
      <c r="O10" s="505"/>
      <c r="P10" s="502"/>
      <c r="Q10" s="502"/>
      <c r="R10" s="508"/>
      <c r="S10" s="502"/>
      <c r="T10" s="487"/>
      <c r="U10" s="490"/>
      <c r="V10" s="487"/>
      <c r="W10" s="47"/>
      <c r="X10" s="493"/>
    </row>
    <row r="11" spans="1:25" s="7" customFormat="1" ht="21" x14ac:dyDescent="0.7">
      <c r="A11" s="7">
        <v>1</v>
      </c>
      <c r="B11" s="7" t="s">
        <v>332</v>
      </c>
      <c r="D11" s="14">
        <v>5</v>
      </c>
      <c r="E11" s="14">
        <v>2</v>
      </c>
      <c r="F11" s="14">
        <v>77</v>
      </c>
      <c r="G11" s="51">
        <v>2277</v>
      </c>
      <c r="H11" s="14">
        <v>125</v>
      </c>
      <c r="I11" s="39">
        <f>G11*H11</f>
        <v>284625</v>
      </c>
      <c r="J11" s="7">
        <v>1</v>
      </c>
      <c r="K11" s="24" t="s">
        <v>18</v>
      </c>
      <c r="L11" s="24" t="s">
        <v>26</v>
      </c>
      <c r="M11" s="24" t="s">
        <v>20</v>
      </c>
      <c r="N11" s="7">
        <v>24</v>
      </c>
      <c r="O11" s="113">
        <v>5500</v>
      </c>
      <c r="P11" s="113">
        <f>N11*O11</f>
        <v>132000</v>
      </c>
      <c r="Q11" s="191">
        <v>12</v>
      </c>
      <c r="R11" s="114">
        <v>50160</v>
      </c>
      <c r="S11" s="113">
        <f>P11-R11</f>
        <v>81840</v>
      </c>
      <c r="T11" s="113">
        <f>S11+I11</f>
        <v>366465</v>
      </c>
      <c r="U11" s="115">
        <v>283875</v>
      </c>
      <c r="V11" s="113">
        <f>T11-U11</f>
        <v>82590</v>
      </c>
      <c r="W11" s="110">
        <v>0.3</v>
      </c>
      <c r="X11" s="113">
        <f>V11*W11%</f>
        <v>247.77</v>
      </c>
      <c r="Y11" s="19"/>
    </row>
    <row r="12" spans="1:25" s="19" customFormat="1" ht="21" x14ac:dyDescent="0.7">
      <c r="A12" s="7">
        <v>2</v>
      </c>
      <c r="B12" s="7" t="s">
        <v>593</v>
      </c>
      <c r="C12" s="7"/>
      <c r="D12" s="14">
        <v>1</v>
      </c>
      <c r="E12" s="14">
        <v>3</v>
      </c>
      <c r="F12" s="14">
        <v>70</v>
      </c>
      <c r="G12" s="51">
        <v>770</v>
      </c>
      <c r="H12" s="14">
        <v>100</v>
      </c>
      <c r="I12" s="39">
        <f>G12*H12</f>
        <v>77000</v>
      </c>
      <c r="J12" s="7">
        <v>2</v>
      </c>
      <c r="K12" s="24"/>
      <c r="L12" s="24"/>
      <c r="M12" s="24"/>
      <c r="N12" s="7"/>
      <c r="O12" s="113"/>
      <c r="P12" s="113"/>
      <c r="Q12" s="114"/>
      <c r="R12" s="114"/>
      <c r="S12" s="106"/>
      <c r="T12" s="113">
        <v>77000</v>
      </c>
      <c r="U12" s="288">
        <f>T12</f>
        <v>77000</v>
      </c>
      <c r="V12" s="347">
        <v>0</v>
      </c>
      <c r="W12" s="110">
        <v>0</v>
      </c>
      <c r="X12" s="106">
        <v>0</v>
      </c>
    </row>
    <row r="13" spans="1:25" x14ac:dyDescent="0.65">
      <c r="I13" s="8"/>
      <c r="O13" s="111"/>
      <c r="P13" s="111"/>
      <c r="Q13" s="111"/>
      <c r="R13" s="111"/>
      <c r="S13" s="111"/>
      <c r="T13" s="111"/>
      <c r="U13" s="111"/>
      <c r="V13" s="116">
        <f>SUM(V11:V11)</f>
        <v>82590</v>
      </c>
      <c r="W13" s="112"/>
      <c r="X13" s="116">
        <f>SUM(X11:X11)</f>
        <v>247.77</v>
      </c>
    </row>
    <row r="15" spans="1:25" x14ac:dyDescent="0.65">
      <c r="A15" s="30"/>
    </row>
    <row r="18" spans="2:14" x14ac:dyDescent="0.65">
      <c r="B18" s="6" t="s">
        <v>209</v>
      </c>
      <c r="E18" s="6" t="s">
        <v>210</v>
      </c>
      <c r="N18" s="6" t="s">
        <v>464</v>
      </c>
    </row>
    <row r="19" spans="2:14" x14ac:dyDescent="0.65">
      <c r="E19" s="6" t="s">
        <v>211</v>
      </c>
    </row>
    <row r="20" spans="2:14" x14ac:dyDescent="0.65">
      <c r="E20" s="6" t="s">
        <v>212</v>
      </c>
    </row>
    <row r="21" spans="2:14" x14ac:dyDescent="0.65">
      <c r="E21" s="6" t="s">
        <v>213</v>
      </c>
    </row>
    <row r="22" spans="2:14" x14ac:dyDescent="0.65">
      <c r="E22" s="6" t="s">
        <v>214</v>
      </c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S6:S10"/>
    <mergeCell ref="Q7:Q10"/>
    <mergeCell ref="R7:R10"/>
    <mergeCell ref="C6:C10"/>
    <mergeCell ref="D6:F7"/>
    <mergeCell ref="Q6:R6"/>
    <mergeCell ref="O6:O10"/>
    <mergeCell ref="P6:P10"/>
    <mergeCell ref="D8:D10"/>
    <mergeCell ref="E8:E10"/>
    <mergeCell ref="F8:F10"/>
    <mergeCell ref="L6:L10"/>
    <mergeCell ref="M6:M10"/>
    <mergeCell ref="G6:G10"/>
    <mergeCell ref="H6:H10"/>
    <mergeCell ref="I6:I10"/>
    <mergeCell ref="J6:J10"/>
    <mergeCell ref="K6:K10"/>
    <mergeCell ref="N6:N10"/>
  </mergeCells>
  <pageMargins left="3.937007874015748E-2" right="3.937007874015748E-2" top="0.74803149606299213" bottom="0.74803149606299213" header="0.31496062992125984" footer="0.31496062992125984"/>
  <pageSetup paperSize="9" scale="80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Y24"/>
  <sheetViews>
    <sheetView topLeftCell="I1" zoomScale="90" zoomScaleNormal="90" workbookViewId="0">
      <selection activeCell="A2" sqref="A2:X2"/>
    </sheetView>
  </sheetViews>
  <sheetFormatPr defaultColWidth="9" defaultRowHeight="21" x14ac:dyDescent="0.7"/>
  <cols>
    <col min="1" max="1" width="3" style="3" customWidth="1"/>
    <col min="2" max="2" width="9.5" style="3" customWidth="1"/>
    <col min="3" max="3" width="6.5" style="3" customWidth="1"/>
    <col min="4" max="6" width="3.5" style="3" customWidth="1"/>
    <col min="7" max="7" width="6.1640625" style="3" customWidth="1"/>
    <col min="8" max="8" width="7.83203125" style="3" customWidth="1"/>
    <col min="9" max="9" width="11.83203125" style="3" customWidth="1"/>
    <col min="10" max="10" width="3.83203125" style="3" customWidth="1"/>
    <col min="11" max="11" width="8.5" style="3" customWidth="1"/>
    <col min="12" max="12" width="9.33203125" style="3" customWidth="1"/>
    <col min="13" max="13" width="8.6640625" style="3" customWidth="1"/>
    <col min="14" max="14" width="7.5" style="3" customWidth="1"/>
    <col min="15" max="15" width="8.5" style="3" customWidth="1"/>
    <col min="16" max="16" width="9.5" style="3" customWidth="1"/>
    <col min="17" max="17" width="6.5" style="3" customWidth="1"/>
    <col min="18" max="19" width="8.6640625" style="3" customWidth="1"/>
    <col min="20" max="20" width="9.58203125" style="3" customWidth="1"/>
    <col min="21" max="21" width="9.83203125" style="3" customWidth="1"/>
    <col min="22" max="22" width="9.5" style="3" customWidth="1"/>
    <col min="23" max="23" width="5.6640625" style="3" customWidth="1"/>
    <col min="24" max="24" width="10.08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334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263"/>
      <c r="B4" s="263"/>
      <c r="C4" s="263"/>
      <c r="D4" s="263"/>
      <c r="E4" s="263"/>
      <c r="F4" s="8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</row>
    <row r="5" spans="1:25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64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65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65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65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65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66"/>
      <c r="X10" s="464"/>
    </row>
    <row r="11" spans="1:25" s="1" customFormat="1" x14ac:dyDescent="0.7">
      <c r="A11" s="1">
        <v>1</v>
      </c>
      <c r="B11" s="1" t="s">
        <v>333</v>
      </c>
      <c r="C11" s="1">
        <v>3</v>
      </c>
      <c r="D11" s="14">
        <v>1</v>
      </c>
      <c r="E11" s="14">
        <v>2</v>
      </c>
      <c r="F11" s="14">
        <v>49</v>
      </c>
      <c r="G11" s="51">
        <v>649</v>
      </c>
      <c r="H11" s="14">
        <v>250</v>
      </c>
      <c r="I11" s="73">
        <f>G11*H11</f>
        <v>162250</v>
      </c>
      <c r="J11" s="1">
        <v>1</v>
      </c>
      <c r="K11" s="59" t="s">
        <v>18</v>
      </c>
      <c r="L11" s="59" t="s">
        <v>26</v>
      </c>
      <c r="M11" s="59" t="s">
        <v>20</v>
      </c>
      <c r="N11" s="1">
        <v>121</v>
      </c>
      <c r="O11" s="17">
        <v>5500</v>
      </c>
      <c r="P11" s="17">
        <f>N11*O11</f>
        <v>665500</v>
      </c>
      <c r="Q11" s="59">
        <v>39</v>
      </c>
      <c r="R11" s="169">
        <v>565675</v>
      </c>
      <c r="S11" s="168">
        <f>P11-R11</f>
        <v>99825</v>
      </c>
      <c r="T11" s="17">
        <f>S11+I11</f>
        <v>262075</v>
      </c>
      <c r="U11" s="252">
        <v>154687.5</v>
      </c>
      <c r="V11" s="17">
        <f>T11-U11</f>
        <v>107387.5</v>
      </c>
      <c r="W11" s="76">
        <v>0.3</v>
      </c>
      <c r="X11" s="17">
        <f>V11*W11%</f>
        <v>322.16250000000002</v>
      </c>
      <c r="Y11" s="29"/>
    </row>
    <row r="12" spans="1:25" s="29" customFormat="1" x14ac:dyDescent="0.7">
      <c r="A12" s="1">
        <v>2</v>
      </c>
      <c r="B12" s="1" t="s">
        <v>594</v>
      </c>
      <c r="C12" s="1">
        <v>1</v>
      </c>
      <c r="D12" s="14">
        <v>3</v>
      </c>
      <c r="E12" s="14">
        <v>3</v>
      </c>
      <c r="F12" s="14">
        <v>12</v>
      </c>
      <c r="G12" s="51">
        <v>1512</v>
      </c>
      <c r="H12" s="14">
        <v>98</v>
      </c>
      <c r="I12" s="73">
        <f t="shared" ref="I12:I14" si="0">G12*H12</f>
        <v>148176</v>
      </c>
      <c r="J12" s="1">
        <v>2</v>
      </c>
      <c r="K12" s="59"/>
      <c r="L12" s="59"/>
      <c r="M12" s="59"/>
      <c r="N12" s="1"/>
      <c r="O12" s="17"/>
      <c r="P12" s="17"/>
      <c r="Q12" s="59"/>
      <c r="R12" s="169"/>
      <c r="S12" s="168"/>
      <c r="T12" s="17">
        <v>148176</v>
      </c>
      <c r="U12" s="252">
        <f>T12</f>
        <v>148176</v>
      </c>
      <c r="V12" s="16">
        <v>0</v>
      </c>
      <c r="W12" s="76">
        <v>0</v>
      </c>
      <c r="X12" s="17">
        <v>0</v>
      </c>
    </row>
    <row r="13" spans="1:25" s="29" customFormat="1" x14ac:dyDescent="0.7">
      <c r="A13" s="1">
        <v>3</v>
      </c>
      <c r="B13" s="1" t="s">
        <v>595</v>
      </c>
      <c r="C13" s="1">
        <v>1</v>
      </c>
      <c r="D13" s="14">
        <v>32</v>
      </c>
      <c r="E13" s="14">
        <v>3</v>
      </c>
      <c r="F13" s="14">
        <v>47</v>
      </c>
      <c r="G13" s="51">
        <v>13147</v>
      </c>
      <c r="H13" s="14">
        <v>125</v>
      </c>
      <c r="I13" s="73">
        <f t="shared" si="0"/>
        <v>1643375</v>
      </c>
      <c r="J13" s="1">
        <v>3</v>
      </c>
      <c r="K13" s="59"/>
      <c r="L13" s="59"/>
      <c r="M13" s="59"/>
      <c r="N13" s="1"/>
      <c r="O13" s="17"/>
      <c r="P13" s="17"/>
      <c r="Q13" s="59"/>
      <c r="R13" s="169"/>
      <c r="S13" s="168"/>
      <c r="T13" s="17">
        <v>1643375</v>
      </c>
      <c r="U13" s="252">
        <f t="shared" ref="U13:U14" si="1">T13</f>
        <v>1643375</v>
      </c>
      <c r="V13" s="16">
        <v>0</v>
      </c>
      <c r="W13" s="76">
        <v>0</v>
      </c>
      <c r="X13" s="17">
        <v>0</v>
      </c>
    </row>
    <row r="14" spans="1:25" s="29" customFormat="1" x14ac:dyDescent="0.7">
      <c r="A14" s="1">
        <v>4</v>
      </c>
      <c r="B14" s="1" t="s">
        <v>596</v>
      </c>
      <c r="C14" s="1">
        <v>1</v>
      </c>
      <c r="D14" s="14">
        <v>8</v>
      </c>
      <c r="E14" s="14">
        <v>0</v>
      </c>
      <c r="F14" s="14">
        <v>75</v>
      </c>
      <c r="G14" s="51">
        <v>3275</v>
      </c>
      <c r="H14" s="14">
        <v>125</v>
      </c>
      <c r="I14" s="73">
        <f t="shared" si="0"/>
        <v>409375</v>
      </c>
      <c r="J14" s="1">
        <v>4</v>
      </c>
      <c r="K14" s="59"/>
      <c r="L14" s="59"/>
      <c r="M14" s="59"/>
      <c r="N14" s="1"/>
      <c r="O14" s="17"/>
      <c r="P14" s="17"/>
      <c r="Q14" s="59"/>
      <c r="R14" s="169"/>
      <c r="S14" s="168"/>
      <c r="T14" s="17">
        <v>409375</v>
      </c>
      <c r="U14" s="252">
        <f t="shared" si="1"/>
        <v>409375</v>
      </c>
      <c r="V14" s="16">
        <v>0</v>
      </c>
      <c r="W14" s="76">
        <v>0</v>
      </c>
      <c r="X14" s="17">
        <v>0</v>
      </c>
    </row>
    <row r="15" spans="1:25" x14ac:dyDescent="0.7">
      <c r="I15" s="4"/>
      <c r="T15" s="4"/>
      <c r="V15" s="145">
        <f>SUM(V11:V11)</f>
        <v>107387.5</v>
      </c>
      <c r="W15" s="92"/>
      <c r="X15" s="68">
        <f>SUM(X11:X11)</f>
        <v>322.16250000000002</v>
      </c>
    </row>
    <row r="17" spans="1:14" x14ac:dyDescent="0.7">
      <c r="A17" s="142"/>
    </row>
    <row r="20" spans="1:14" x14ac:dyDescent="0.7">
      <c r="B20" s="3" t="s">
        <v>209</v>
      </c>
      <c r="E20" s="3" t="s">
        <v>210</v>
      </c>
      <c r="N20" s="3" t="s">
        <v>465</v>
      </c>
    </row>
    <row r="21" spans="1:14" x14ac:dyDescent="0.7">
      <c r="E21" s="3" t="s">
        <v>211</v>
      </c>
    </row>
    <row r="22" spans="1:14" x14ac:dyDescent="0.7">
      <c r="E22" s="3" t="s">
        <v>212</v>
      </c>
    </row>
    <row r="23" spans="1:14" x14ac:dyDescent="0.7">
      <c r="E23" s="3" t="s">
        <v>213</v>
      </c>
    </row>
    <row r="24" spans="1:14" x14ac:dyDescent="0.7">
      <c r="E24" s="3" t="s">
        <v>214</v>
      </c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S6:S10"/>
    <mergeCell ref="Q7:Q10"/>
    <mergeCell ref="R7:R10"/>
    <mergeCell ref="C6:C10"/>
    <mergeCell ref="D6:F7"/>
    <mergeCell ref="Q6:R6"/>
    <mergeCell ref="O6:O10"/>
    <mergeCell ref="P6:P10"/>
    <mergeCell ref="D8:D10"/>
    <mergeCell ref="E8:E10"/>
    <mergeCell ref="F8:F10"/>
    <mergeCell ref="L6:L10"/>
    <mergeCell ref="M6:M10"/>
    <mergeCell ref="G6:G10"/>
    <mergeCell ref="H6:H10"/>
    <mergeCell ref="I6:I10"/>
    <mergeCell ref="J6:J10"/>
    <mergeCell ref="K6:K10"/>
    <mergeCell ref="N6:N10"/>
  </mergeCells>
  <pageMargins left="3.937007874015748E-2" right="3.937007874015748E-2" top="0.74803149606299213" bottom="0.74803149606299213" header="0.31496062992125984" footer="0.31496062992125984"/>
  <pageSetup paperSize="9" scale="75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Y21"/>
  <sheetViews>
    <sheetView zoomScale="90" zoomScaleNormal="90" workbookViewId="0">
      <selection sqref="A1:XFD3"/>
    </sheetView>
  </sheetViews>
  <sheetFormatPr defaultColWidth="9" defaultRowHeight="21" x14ac:dyDescent="0.7"/>
  <cols>
    <col min="1" max="1" width="3" style="3" customWidth="1"/>
    <col min="2" max="2" width="11.33203125" style="3" customWidth="1"/>
    <col min="3" max="3" width="5.83203125" style="3" customWidth="1"/>
    <col min="4" max="4" width="3.33203125" style="3" customWidth="1"/>
    <col min="5" max="5" width="3.5" style="3" customWidth="1"/>
    <col min="6" max="6" width="3.83203125" style="3" customWidth="1"/>
    <col min="7" max="7" width="6.5" style="3" customWidth="1"/>
    <col min="8" max="8" width="6.33203125" style="3" customWidth="1"/>
    <col min="9" max="9" width="10.5" style="3" customWidth="1"/>
    <col min="10" max="10" width="4.33203125" style="3" customWidth="1"/>
    <col min="11" max="13" width="9.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6.58203125" style="3" customWidth="1"/>
    <col min="18" max="18" width="8.08203125" style="3" customWidth="1"/>
    <col min="19" max="19" width="9.5" style="3" customWidth="1"/>
    <col min="20" max="20" width="11.33203125" style="3" customWidth="1"/>
    <col min="21" max="21" width="9.83203125" style="289" customWidth="1"/>
    <col min="22" max="22" width="9.83203125" style="3" customWidth="1"/>
    <col min="23" max="23" width="5.5" style="3" customWidth="1"/>
    <col min="24" max="24" width="10.08203125" style="3" customWidth="1"/>
    <col min="25" max="16384" width="9" style="3"/>
  </cols>
  <sheetData>
    <row r="1" spans="1:25" s="406" customFormat="1" ht="24" x14ac:dyDescent="0.8">
      <c r="U1" s="415"/>
      <c r="V1" s="409" t="s">
        <v>57</v>
      </c>
    </row>
    <row r="2" spans="1:2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5" s="406" customFormat="1" ht="24" x14ac:dyDescent="0.8">
      <c r="A3" s="449" t="s">
        <v>336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25" x14ac:dyDescent="0.7">
      <c r="A4" s="263"/>
      <c r="B4" s="263"/>
      <c r="C4" s="263"/>
      <c r="D4" s="263"/>
      <c r="E4" s="263"/>
      <c r="F4" s="8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90"/>
      <c r="V4" s="263"/>
      <c r="W4" s="263"/>
      <c r="X4" s="263"/>
    </row>
    <row r="5" spans="1:25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523" t="s">
        <v>4</v>
      </c>
      <c r="W5" s="264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524"/>
      <c r="W6" s="265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524"/>
      <c r="W7" s="265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524"/>
      <c r="W8" s="265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524"/>
      <c r="W9" s="265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525"/>
      <c r="W10" s="266"/>
      <c r="X10" s="464"/>
    </row>
    <row r="11" spans="1:25" s="1" customFormat="1" x14ac:dyDescent="0.7">
      <c r="A11" s="1">
        <v>1</v>
      </c>
      <c r="B11" s="1" t="s">
        <v>335</v>
      </c>
      <c r="C11" s="1">
        <v>3</v>
      </c>
      <c r="D11" s="61">
        <v>0</v>
      </c>
      <c r="E11" s="61">
        <v>3</v>
      </c>
      <c r="F11" s="61">
        <v>99</v>
      </c>
      <c r="G11" s="51">
        <f>D11*400+(E11*100+F11)</f>
        <v>399</v>
      </c>
      <c r="H11" s="62">
        <v>250</v>
      </c>
      <c r="I11" s="73">
        <f>G11*H11</f>
        <v>99750</v>
      </c>
      <c r="J11" s="1">
        <v>1</v>
      </c>
      <c r="K11" s="59" t="s">
        <v>18</v>
      </c>
      <c r="L11" s="59" t="s">
        <v>26</v>
      </c>
      <c r="M11" s="59" t="s">
        <v>20</v>
      </c>
      <c r="N11" s="1">
        <v>36</v>
      </c>
      <c r="O11" s="16">
        <v>5500</v>
      </c>
      <c r="P11" s="17">
        <f>N11*O11</f>
        <v>198000</v>
      </c>
      <c r="Q11" s="59">
        <v>8</v>
      </c>
      <c r="R11" s="84">
        <v>43560</v>
      </c>
      <c r="S11" s="17">
        <f>P11-R11</f>
        <v>154440</v>
      </c>
      <c r="T11" s="17">
        <f>S11+I11</f>
        <v>254190</v>
      </c>
      <c r="U11" s="280">
        <v>97500</v>
      </c>
      <c r="V11" s="17">
        <f>T11-U11</f>
        <v>156690</v>
      </c>
      <c r="W11" s="76">
        <v>0.3</v>
      </c>
      <c r="X11" s="17">
        <f>V11*W11%</f>
        <v>470.07</v>
      </c>
      <c r="Y11" s="29"/>
    </row>
    <row r="12" spans="1:25" x14ac:dyDescent="0.7">
      <c r="A12" s="1">
        <v>2</v>
      </c>
      <c r="B12" s="1" t="s">
        <v>524</v>
      </c>
      <c r="C12" s="1">
        <v>1</v>
      </c>
      <c r="D12" s="1">
        <v>15</v>
      </c>
      <c r="E12" s="1">
        <v>0</v>
      </c>
      <c r="F12" s="1">
        <v>61</v>
      </c>
      <c r="G12" s="51">
        <f t="shared" ref="G12:G13" si="0">D12*400+(E12*100+F12)</f>
        <v>6061</v>
      </c>
      <c r="H12" s="1">
        <v>125</v>
      </c>
      <c r="I12" s="73">
        <f t="shared" ref="I12:I13" si="1">G12*H12</f>
        <v>757625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7">
        <f>I12</f>
        <v>757625</v>
      </c>
      <c r="U12" s="291">
        <f>T12</f>
        <v>757625</v>
      </c>
      <c r="V12" s="92">
        <v>0</v>
      </c>
      <c r="W12" s="76">
        <v>0</v>
      </c>
      <c r="X12" s="17">
        <f t="shared" ref="X12:X13" si="2">V12*W12%</f>
        <v>0</v>
      </c>
    </row>
    <row r="13" spans="1:25" x14ac:dyDescent="0.7">
      <c r="A13" s="1">
        <v>3</v>
      </c>
      <c r="B13" s="1" t="s">
        <v>525</v>
      </c>
      <c r="C13" s="1">
        <v>1</v>
      </c>
      <c r="D13" s="1">
        <v>13</v>
      </c>
      <c r="E13" s="1">
        <v>0</v>
      </c>
      <c r="F13" s="1">
        <v>0</v>
      </c>
      <c r="G13" s="51">
        <f t="shared" si="0"/>
        <v>5200</v>
      </c>
      <c r="H13" s="1">
        <v>100</v>
      </c>
      <c r="I13" s="73">
        <f t="shared" si="1"/>
        <v>520000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7">
        <f>I13</f>
        <v>520000</v>
      </c>
      <c r="U13" s="291">
        <f>T13</f>
        <v>520000</v>
      </c>
      <c r="V13" s="92">
        <v>0</v>
      </c>
      <c r="W13" s="76">
        <v>0</v>
      </c>
      <c r="X13" s="17">
        <f t="shared" si="2"/>
        <v>0</v>
      </c>
    </row>
    <row r="14" spans="1:25" x14ac:dyDescent="0.7">
      <c r="A14" s="142"/>
      <c r="V14" s="68">
        <f>SUM(V11:V13)</f>
        <v>156690</v>
      </c>
      <c r="W14" s="76"/>
      <c r="X14" s="68">
        <f>SUM(X11:X13)</f>
        <v>470.07</v>
      </c>
    </row>
    <row r="17" spans="2:14" x14ac:dyDescent="0.7">
      <c r="B17" s="3" t="s">
        <v>209</v>
      </c>
      <c r="E17" s="3" t="s">
        <v>210</v>
      </c>
      <c r="N17" s="3" t="s">
        <v>466</v>
      </c>
    </row>
    <row r="18" spans="2:14" x14ac:dyDescent="0.7">
      <c r="E18" s="3" t="s">
        <v>211</v>
      </c>
    </row>
    <row r="19" spans="2:14" x14ac:dyDescent="0.7">
      <c r="E19" s="3" t="s">
        <v>212</v>
      </c>
    </row>
    <row r="20" spans="2:14" x14ac:dyDescent="0.7">
      <c r="E20" s="3" t="s">
        <v>213</v>
      </c>
    </row>
    <row r="21" spans="2:14" x14ac:dyDescent="0.7">
      <c r="E21" s="3" t="s">
        <v>214</v>
      </c>
    </row>
  </sheetData>
  <mergeCells count="29">
    <mergeCell ref="U5:U10"/>
    <mergeCell ref="A2:X2"/>
    <mergeCell ref="A3:X3"/>
    <mergeCell ref="A5:I5"/>
    <mergeCell ref="J5:S5"/>
    <mergeCell ref="T5:T10"/>
    <mergeCell ref="V5:V10"/>
    <mergeCell ref="X5:X10"/>
    <mergeCell ref="A6:A10"/>
    <mergeCell ref="B6:B10"/>
    <mergeCell ref="S6:S10"/>
    <mergeCell ref="Q7:Q10"/>
    <mergeCell ref="R7:R10"/>
    <mergeCell ref="C6:C10"/>
    <mergeCell ref="D6:F7"/>
    <mergeCell ref="Q6:R6"/>
    <mergeCell ref="O6:O10"/>
    <mergeCell ref="P6:P10"/>
    <mergeCell ref="D8:D10"/>
    <mergeCell ref="E8:E10"/>
    <mergeCell ref="F8:F10"/>
    <mergeCell ref="L6:L10"/>
    <mergeCell ref="M6:M10"/>
    <mergeCell ref="G6:G10"/>
    <mergeCell ref="H6:H10"/>
    <mergeCell ref="I6:I10"/>
    <mergeCell ref="J6:J10"/>
    <mergeCell ref="K6:K10"/>
    <mergeCell ref="N6:N10"/>
  </mergeCells>
  <pageMargins left="3.937007874015748E-2" right="3.937007874015748E-2" top="0.74803149606299213" bottom="0.74803149606299213" header="0.31496062992125984" footer="0.31496062992125984"/>
  <pageSetup paperSize="9" scale="74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Y23"/>
  <sheetViews>
    <sheetView zoomScale="90" zoomScaleNormal="90" workbookViewId="0">
      <selection sqref="A1:XFD3"/>
    </sheetView>
  </sheetViews>
  <sheetFormatPr defaultColWidth="9" defaultRowHeight="21" x14ac:dyDescent="0.7"/>
  <cols>
    <col min="1" max="1" width="3" style="3" customWidth="1"/>
    <col min="2" max="2" width="10" style="3" customWidth="1"/>
    <col min="3" max="3" width="6.1640625" style="3" customWidth="1"/>
    <col min="4" max="4" width="3.5" style="3" customWidth="1"/>
    <col min="5" max="5" width="3.1640625" style="3" customWidth="1"/>
    <col min="6" max="6" width="3.33203125" style="3" customWidth="1"/>
    <col min="7" max="7" width="6.5" style="3" customWidth="1"/>
    <col min="8" max="8" width="8.5" style="3" customWidth="1"/>
    <col min="9" max="9" width="11.33203125" style="3" customWidth="1"/>
    <col min="10" max="10" width="3.5" style="3" customWidth="1"/>
    <col min="11" max="13" width="9.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" style="3" customWidth="1"/>
    <col min="18" max="18" width="8.33203125" style="3" customWidth="1"/>
    <col min="19" max="19" width="9" style="3"/>
    <col min="20" max="20" width="10" style="3" customWidth="1"/>
    <col min="21" max="21" width="9.5" style="289" customWidth="1"/>
    <col min="22" max="22" width="9.83203125" style="3" customWidth="1"/>
    <col min="23" max="23" width="5.5" style="3" customWidth="1"/>
    <col min="24" max="24" width="10.08203125" style="3" customWidth="1"/>
    <col min="25" max="16384" width="9" style="3"/>
  </cols>
  <sheetData>
    <row r="1" spans="1:25" s="406" customFormat="1" ht="24" x14ac:dyDescent="0.8">
      <c r="U1" s="415"/>
      <c r="V1" s="409" t="s">
        <v>57</v>
      </c>
    </row>
    <row r="2" spans="1:2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5" s="406" customFormat="1" ht="24" x14ac:dyDescent="0.8">
      <c r="A3" s="449" t="s">
        <v>340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25" x14ac:dyDescent="0.7">
      <c r="A4" s="263"/>
      <c r="B4" s="263"/>
      <c r="C4" s="263"/>
      <c r="D4" s="263"/>
      <c r="E4" s="263"/>
      <c r="F4" s="8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90"/>
      <c r="V4" s="263"/>
      <c r="W4" s="263"/>
      <c r="X4" s="263"/>
    </row>
    <row r="5" spans="1:25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64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65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65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65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65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66"/>
      <c r="X10" s="464"/>
    </row>
    <row r="11" spans="1:25" s="1" customFormat="1" x14ac:dyDescent="0.7">
      <c r="A11" s="1">
        <v>1</v>
      </c>
      <c r="B11" s="1" t="s">
        <v>339</v>
      </c>
      <c r="C11" s="1">
        <v>3</v>
      </c>
      <c r="D11" s="14">
        <v>9</v>
      </c>
      <c r="E11" s="14">
        <v>3</v>
      </c>
      <c r="F11" s="14">
        <v>36</v>
      </c>
      <c r="G11" s="51">
        <v>3936</v>
      </c>
      <c r="H11" s="23">
        <v>125</v>
      </c>
      <c r="I11" s="73">
        <f>G11*H11</f>
        <v>492000</v>
      </c>
      <c r="J11" s="1">
        <v>1</v>
      </c>
      <c r="K11" s="1" t="s">
        <v>18</v>
      </c>
      <c r="L11" s="1" t="s">
        <v>22</v>
      </c>
      <c r="M11" s="1" t="s">
        <v>20</v>
      </c>
      <c r="N11" s="1">
        <v>70</v>
      </c>
      <c r="O11" s="168">
        <v>5500</v>
      </c>
      <c r="P11" s="168">
        <f>O11*N11</f>
        <v>385000</v>
      </c>
      <c r="Q11" s="59">
        <v>6</v>
      </c>
      <c r="R11" s="169">
        <v>23100</v>
      </c>
      <c r="S11" s="168">
        <f>P11-R11</f>
        <v>361900</v>
      </c>
      <c r="T11" s="17">
        <f>S11+I11</f>
        <v>853900</v>
      </c>
      <c r="U11" s="252">
        <v>489812.5</v>
      </c>
      <c r="V11" s="168">
        <f>T11-U11</f>
        <v>364087.5</v>
      </c>
      <c r="W11" s="94">
        <v>0.3</v>
      </c>
      <c r="X11" s="17">
        <f>V11*W11%</f>
        <v>1092.2625</v>
      </c>
      <c r="Y11" s="29"/>
    </row>
    <row r="12" spans="1:25" s="29" customFormat="1" x14ac:dyDescent="0.7">
      <c r="A12" s="1">
        <v>2</v>
      </c>
      <c r="B12" s="1" t="s">
        <v>597</v>
      </c>
      <c r="C12" s="1">
        <v>1</v>
      </c>
      <c r="D12" s="14">
        <v>12</v>
      </c>
      <c r="E12" s="14">
        <v>0</v>
      </c>
      <c r="F12" s="14">
        <v>61</v>
      </c>
      <c r="G12" s="51">
        <v>4861</v>
      </c>
      <c r="H12" s="23">
        <v>125</v>
      </c>
      <c r="I12" s="73">
        <f t="shared" ref="I12:I13" si="0">G12*H12</f>
        <v>607625</v>
      </c>
      <c r="J12" s="1">
        <v>2</v>
      </c>
      <c r="K12" s="1"/>
      <c r="L12" s="1"/>
      <c r="M12" s="1"/>
      <c r="N12" s="1"/>
      <c r="O12" s="168"/>
      <c r="P12" s="168"/>
      <c r="Q12" s="59"/>
      <c r="R12" s="169"/>
      <c r="S12" s="168"/>
      <c r="T12" s="17">
        <v>607625</v>
      </c>
      <c r="U12" s="252">
        <f>T12</f>
        <v>607625</v>
      </c>
      <c r="V12" s="332">
        <v>0</v>
      </c>
      <c r="W12" s="94">
        <v>0</v>
      </c>
      <c r="X12" s="17">
        <v>0</v>
      </c>
    </row>
    <row r="13" spans="1:25" s="29" customFormat="1" x14ac:dyDescent="0.7">
      <c r="A13" s="1">
        <v>3</v>
      </c>
      <c r="B13" s="1" t="s">
        <v>598</v>
      </c>
      <c r="C13" s="1">
        <v>1</v>
      </c>
      <c r="D13" s="14">
        <v>8</v>
      </c>
      <c r="E13" s="14">
        <v>0</v>
      </c>
      <c r="F13" s="14">
        <v>44</v>
      </c>
      <c r="G13" s="51">
        <v>3244</v>
      </c>
      <c r="H13" s="23">
        <v>98</v>
      </c>
      <c r="I13" s="73">
        <f t="shared" si="0"/>
        <v>317912</v>
      </c>
      <c r="J13" s="1">
        <v>3</v>
      </c>
      <c r="K13" s="1"/>
      <c r="L13" s="1"/>
      <c r="M13" s="1"/>
      <c r="N13" s="1"/>
      <c r="O13" s="168"/>
      <c r="P13" s="168"/>
      <c r="Q13" s="59"/>
      <c r="R13" s="169"/>
      <c r="S13" s="168"/>
      <c r="T13" s="17">
        <v>317912</v>
      </c>
      <c r="U13" s="252">
        <f>T13</f>
        <v>317912</v>
      </c>
      <c r="V13" s="332">
        <v>0</v>
      </c>
      <c r="W13" s="94">
        <v>0</v>
      </c>
      <c r="X13" s="17">
        <v>0</v>
      </c>
    </row>
    <row r="14" spans="1:25" x14ac:dyDescent="0.7">
      <c r="I14" s="4"/>
      <c r="T14" s="4"/>
      <c r="V14" s="172">
        <f>SUM(V11:V11)</f>
        <v>364087.5</v>
      </c>
      <c r="W14" s="92"/>
      <c r="X14" s="68">
        <f>SUM(X11:X11)</f>
        <v>1092.2625</v>
      </c>
    </row>
    <row r="16" spans="1:25" x14ac:dyDescent="0.7">
      <c r="A16" s="142"/>
    </row>
    <row r="19" spans="2:14" x14ac:dyDescent="0.7">
      <c r="B19" s="3" t="s">
        <v>209</v>
      </c>
      <c r="E19" s="3" t="s">
        <v>210</v>
      </c>
      <c r="N19" s="3" t="s">
        <v>468</v>
      </c>
    </row>
    <row r="20" spans="2:14" x14ac:dyDescent="0.7">
      <c r="E20" s="3" t="s">
        <v>211</v>
      </c>
    </row>
    <row r="21" spans="2:14" x14ac:dyDescent="0.7">
      <c r="E21" s="3" t="s">
        <v>212</v>
      </c>
    </row>
    <row r="22" spans="2:14" x14ac:dyDescent="0.7">
      <c r="E22" s="3" t="s">
        <v>213</v>
      </c>
    </row>
    <row r="23" spans="2:14" x14ac:dyDescent="0.7">
      <c r="E23" s="3" t="s">
        <v>214</v>
      </c>
    </row>
  </sheetData>
  <mergeCells count="29">
    <mergeCell ref="U5:U10"/>
    <mergeCell ref="A2:X2"/>
    <mergeCell ref="A3:X3"/>
    <mergeCell ref="A5:I5"/>
    <mergeCell ref="J5:S5"/>
    <mergeCell ref="T5:T10"/>
    <mergeCell ref="V5:V10"/>
    <mergeCell ref="X5:X10"/>
    <mergeCell ref="A6:A10"/>
    <mergeCell ref="B6:B10"/>
    <mergeCell ref="S6:S10"/>
    <mergeCell ref="Q7:Q10"/>
    <mergeCell ref="R7:R10"/>
    <mergeCell ref="C6:C10"/>
    <mergeCell ref="D6:F7"/>
    <mergeCell ref="Q6:R6"/>
    <mergeCell ref="O6:O10"/>
    <mergeCell ref="P6:P10"/>
    <mergeCell ref="D8:D10"/>
    <mergeCell ref="E8:E10"/>
    <mergeCell ref="F8:F10"/>
    <mergeCell ref="L6:L10"/>
    <mergeCell ref="M6:M10"/>
    <mergeCell ref="G6:G10"/>
    <mergeCell ref="H6:H10"/>
    <mergeCell ref="I6:I10"/>
    <mergeCell ref="J6:J10"/>
    <mergeCell ref="K6:K10"/>
    <mergeCell ref="N6:N10"/>
  </mergeCells>
  <pageMargins left="3.937007874015748E-2" right="3.937007874015748E-2" top="0.74803149606299213" bottom="0.74803149606299213" header="0.31496062992125984" footer="0.31496062992125984"/>
  <pageSetup paperSize="9" scale="75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Y25"/>
  <sheetViews>
    <sheetView zoomScale="90" zoomScaleNormal="90" workbookViewId="0">
      <selection sqref="A1:XFD3"/>
    </sheetView>
  </sheetViews>
  <sheetFormatPr defaultColWidth="9" defaultRowHeight="21" x14ac:dyDescent="0.7"/>
  <cols>
    <col min="1" max="1" width="3" style="3" customWidth="1"/>
    <col min="2" max="2" width="9.6640625" style="3" customWidth="1"/>
    <col min="3" max="3" width="6.5" style="3" customWidth="1"/>
    <col min="4" max="4" width="3.83203125" style="3" customWidth="1"/>
    <col min="5" max="5" width="3.6640625" style="3" customWidth="1"/>
    <col min="6" max="6" width="4" style="3" customWidth="1"/>
    <col min="7" max="7" width="6" style="3" customWidth="1"/>
    <col min="8" max="8" width="7.5" style="3" customWidth="1"/>
    <col min="9" max="9" width="10.1640625" style="3" customWidth="1"/>
    <col min="10" max="10" width="3.5" style="3" customWidth="1"/>
    <col min="11" max="11" width="8.5" style="3" customWidth="1"/>
    <col min="12" max="12" width="8.58203125" style="3" customWidth="1"/>
    <col min="13" max="13" width="7.83203125" style="3" customWidth="1"/>
    <col min="14" max="15" width="7.08203125" style="3" customWidth="1"/>
    <col min="16" max="16" width="9.33203125" style="3" customWidth="1"/>
    <col min="17" max="17" width="5.83203125" style="3" customWidth="1"/>
    <col min="18" max="18" width="10.08203125" style="3" customWidth="1"/>
    <col min="19" max="19" width="9" style="3"/>
    <col min="20" max="20" width="10.5" style="3" customWidth="1"/>
    <col min="21" max="21" width="10" style="3" customWidth="1"/>
    <col min="22" max="22" width="9.83203125" style="3" customWidth="1"/>
    <col min="23" max="23" width="5.5" style="3" customWidth="1"/>
    <col min="24" max="24" width="8.6640625" style="3" customWidth="1"/>
    <col min="25" max="16384" width="9" style="3"/>
  </cols>
  <sheetData>
    <row r="1" spans="1:25" s="406" customFormat="1" ht="24" x14ac:dyDescent="0.8">
      <c r="V1" s="409" t="s">
        <v>57</v>
      </c>
    </row>
    <row r="2" spans="1:2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5" s="406" customFormat="1" ht="24" x14ac:dyDescent="0.8">
      <c r="A3" s="449" t="s">
        <v>338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25" x14ac:dyDescent="0.7">
      <c r="A4" s="137"/>
      <c r="B4" s="137"/>
      <c r="C4" s="137"/>
      <c r="D4" s="137"/>
      <c r="E4" s="137"/>
      <c r="F4" s="83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</row>
    <row r="5" spans="1:25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38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3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3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39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3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40"/>
      <c r="X10" s="464"/>
    </row>
    <row r="11" spans="1:25" s="1" customFormat="1" x14ac:dyDescent="0.7">
      <c r="A11" s="1">
        <v>1</v>
      </c>
      <c r="B11" s="1" t="s">
        <v>337</v>
      </c>
      <c r="C11" s="1">
        <v>3</v>
      </c>
      <c r="D11" s="14">
        <v>2</v>
      </c>
      <c r="E11" s="14">
        <v>1</v>
      </c>
      <c r="F11" s="14">
        <v>46</v>
      </c>
      <c r="G11" s="51">
        <v>946</v>
      </c>
      <c r="H11" s="23">
        <v>175</v>
      </c>
      <c r="I11" s="73">
        <f>G11*H11</f>
        <v>165550</v>
      </c>
      <c r="J11" s="1">
        <v>1</v>
      </c>
      <c r="K11" s="1" t="s">
        <v>18</v>
      </c>
      <c r="L11" s="1" t="s">
        <v>24</v>
      </c>
      <c r="M11" s="1" t="s">
        <v>20</v>
      </c>
      <c r="N11" s="1">
        <v>99</v>
      </c>
      <c r="O11" s="168">
        <v>5500</v>
      </c>
      <c r="P11" s="168">
        <f>O11*N11</f>
        <v>544500</v>
      </c>
      <c r="Q11" s="59">
        <v>22</v>
      </c>
      <c r="R11" s="169">
        <v>462825</v>
      </c>
      <c r="S11" s="168">
        <f>P11-R11</f>
        <v>81675</v>
      </c>
      <c r="T11" s="17">
        <f>S11+I11</f>
        <v>247225</v>
      </c>
      <c r="U11" s="75">
        <v>161218.75</v>
      </c>
      <c r="V11" s="168">
        <f>T11-U11</f>
        <v>86006.25</v>
      </c>
      <c r="W11" s="76">
        <v>0.3</v>
      </c>
      <c r="X11" s="168">
        <f>V11*W11%</f>
        <v>258.01875000000001</v>
      </c>
      <c r="Y11" s="29"/>
    </row>
    <row r="12" spans="1:25" s="29" customFormat="1" x14ac:dyDescent="0.7">
      <c r="A12" s="1">
        <v>2</v>
      </c>
      <c r="B12" s="1" t="s">
        <v>599</v>
      </c>
      <c r="C12" s="1">
        <v>1</v>
      </c>
      <c r="D12" s="14">
        <v>4</v>
      </c>
      <c r="E12" s="14">
        <v>1</v>
      </c>
      <c r="F12" s="14">
        <v>46</v>
      </c>
      <c r="G12" s="51">
        <v>1746</v>
      </c>
      <c r="H12" s="23">
        <v>75</v>
      </c>
      <c r="I12" s="73">
        <f t="shared" ref="I12:I15" si="0">G12*H12</f>
        <v>130950</v>
      </c>
      <c r="J12" s="1">
        <v>2</v>
      </c>
      <c r="K12" s="1"/>
      <c r="L12" s="1"/>
      <c r="M12" s="1"/>
      <c r="N12" s="1"/>
      <c r="O12" s="168"/>
      <c r="P12" s="168"/>
      <c r="Q12" s="59"/>
      <c r="R12" s="169"/>
      <c r="S12" s="168"/>
      <c r="T12" s="17">
        <v>130950</v>
      </c>
      <c r="U12" s="17">
        <f>T12</f>
        <v>130950</v>
      </c>
      <c r="V12" s="332">
        <v>0</v>
      </c>
      <c r="W12" s="76">
        <v>0</v>
      </c>
      <c r="X12" s="168">
        <v>0</v>
      </c>
    </row>
    <row r="13" spans="1:25" s="29" customFormat="1" x14ac:dyDescent="0.7">
      <c r="A13" s="1">
        <v>3</v>
      </c>
      <c r="B13" s="1" t="s">
        <v>600</v>
      </c>
      <c r="C13" s="1">
        <v>1</v>
      </c>
      <c r="D13" s="14">
        <v>4</v>
      </c>
      <c r="E13" s="14">
        <v>0</v>
      </c>
      <c r="F13" s="14">
        <v>14</v>
      </c>
      <c r="G13" s="51">
        <v>1614</v>
      </c>
      <c r="H13" s="23">
        <v>250</v>
      </c>
      <c r="I13" s="73">
        <f t="shared" si="0"/>
        <v>403500</v>
      </c>
      <c r="J13" s="1">
        <v>3</v>
      </c>
      <c r="K13" s="1"/>
      <c r="L13" s="1"/>
      <c r="M13" s="1"/>
      <c r="N13" s="1"/>
      <c r="O13" s="168"/>
      <c r="P13" s="168"/>
      <c r="Q13" s="59"/>
      <c r="R13" s="169"/>
      <c r="S13" s="168"/>
      <c r="T13" s="17">
        <v>403500</v>
      </c>
      <c r="U13" s="17">
        <f t="shared" ref="U13:U15" si="1">T13</f>
        <v>403500</v>
      </c>
      <c r="V13" s="332">
        <v>0</v>
      </c>
      <c r="W13" s="76">
        <v>0</v>
      </c>
      <c r="X13" s="168">
        <v>0</v>
      </c>
    </row>
    <row r="14" spans="1:25" s="29" customFormat="1" x14ac:dyDescent="0.7">
      <c r="A14" s="1">
        <v>4</v>
      </c>
      <c r="B14" s="1" t="s">
        <v>601</v>
      </c>
      <c r="C14" s="1">
        <v>1</v>
      </c>
      <c r="D14" s="14">
        <v>0</v>
      </c>
      <c r="E14" s="14">
        <v>1</v>
      </c>
      <c r="F14" s="14">
        <v>49</v>
      </c>
      <c r="G14" s="51">
        <v>149</v>
      </c>
      <c r="H14" s="23">
        <v>50</v>
      </c>
      <c r="I14" s="73">
        <f t="shared" si="0"/>
        <v>7450</v>
      </c>
      <c r="J14" s="1">
        <v>4</v>
      </c>
      <c r="K14" s="1"/>
      <c r="L14" s="1"/>
      <c r="M14" s="1"/>
      <c r="N14" s="1"/>
      <c r="O14" s="168"/>
      <c r="P14" s="168"/>
      <c r="Q14" s="59"/>
      <c r="R14" s="169"/>
      <c r="S14" s="168"/>
      <c r="T14" s="17">
        <v>7450</v>
      </c>
      <c r="U14" s="17">
        <f t="shared" si="1"/>
        <v>7450</v>
      </c>
      <c r="V14" s="332">
        <v>0</v>
      </c>
      <c r="W14" s="76">
        <v>0</v>
      </c>
      <c r="X14" s="168">
        <v>0</v>
      </c>
    </row>
    <row r="15" spans="1:25" s="29" customFormat="1" x14ac:dyDescent="0.7">
      <c r="A15" s="1">
        <v>5</v>
      </c>
      <c r="B15" s="1" t="s">
        <v>602</v>
      </c>
      <c r="C15" s="1">
        <v>1</v>
      </c>
      <c r="D15" s="14">
        <v>6</v>
      </c>
      <c r="E15" s="14">
        <v>0</v>
      </c>
      <c r="F15" s="14">
        <v>31</v>
      </c>
      <c r="G15" s="51">
        <v>2431</v>
      </c>
      <c r="H15" s="23">
        <v>125</v>
      </c>
      <c r="I15" s="73">
        <f t="shared" si="0"/>
        <v>303875</v>
      </c>
      <c r="J15" s="1">
        <v>5</v>
      </c>
      <c r="K15" s="1"/>
      <c r="L15" s="1"/>
      <c r="M15" s="1"/>
      <c r="N15" s="1"/>
      <c r="O15" s="168"/>
      <c r="P15" s="168"/>
      <c r="Q15" s="59"/>
      <c r="R15" s="169"/>
      <c r="S15" s="168"/>
      <c r="T15" s="17">
        <v>303875</v>
      </c>
      <c r="U15" s="17">
        <f t="shared" si="1"/>
        <v>303875</v>
      </c>
      <c r="V15" s="332">
        <v>0</v>
      </c>
      <c r="W15" s="76">
        <v>0</v>
      </c>
      <c r="X15" s="168">
        <v>0</v>
      </c>
    </row>
    <row r="16" spans="1:25" x14ac:dyDescent="0.7">
      <c r="I16" s="4"/>
      <c r="T16" s="4"/>
      <c r="V16" s="172">
        <f>SUM(V11:V11)</f>
        <v>86006.25</v>
      </c>
      <c r="W16" s="92"/>
      <c r="X16" s="172">
        <f>SUM(X11:X11)</f>
        <v>258.01875000000001</v>
      </c>
    </row>
    <row r="18" spans="1:14" x14ac:dyDescent="0.7">
      <c r="A18" s="142"/>
    </row>
    <row r="21" spans="1:14" x14ac:dyDescent="0.7">
      <c r="B21" s="3" t="s">
        <v>209</v>
      </c>
      <c r="E21" s="3" t="s">
        <v>210</v>
      </c>
      <c r="N21" s="3" t="s">
        <v>467</v>
      </c>
    </row>
    <row r="22" spans="1:14" x14ac:dyDescent="0.7">
      <c r="E22" s="3" t="s">
        <v>211</v>
      </c>
    </row>
    <row r="23" spans="1:14" x14ac:dyDescent="0.7">
      <c r="E23" s="3" t="s">
        <v>212</v>
      </c>
    </row>
    <row r="24" spans="1:14" x14ac:dyDescent="0.7">
      <c r="E24" s="3" t="s">
        <v>213</v>
      </c>
    </row>
    <row r="25" spans="1:14" x14ac:dyDescent="0.7">
      <c r="E25" s="3" t="s">
        <v>214</v>
      </c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S6:S10"/>
    <mergeCell ref="Q7:Q10"/>
    <mergeCell ref="R7:R10"/>
    <mergeCell ref="C6:C10"/>
    <mergeCell ref="D6:F7"/>
    <mergeCell ref="Q6:R6"/>
    <mergeCell ref="O6:O10"/>
    <mergeCell ref="P6:P10"/>
    <mergeCell ref="D8:D10"/>
    <mergeCell ref="E8:E10"/>
    <mergeCell ref="F8:F10"/>
    <mergeCell ref="L6:L10"/>
    <mergeCell ref="M6:M10"/>
    <mergeCell ref="G6:G10"/>
    <mergeCell ref="H6:H10"/>
    <mergeCell ref="I6:I10"/>
    <mergeCell ref="J6:J10"/>
    <mergeCell ref="K6:K10"/>
    <mergeCell ref="N6:N10"/>
  </mergeCells>
  <pageMargins left="3.937007874015748E-2" right="3.937007874015748E-2" top="0.74803149606299213" bottom="0.74803149606299213" header="0.31496062992125984" footer="0.31496062992125984"/>
  <pageSetup paperSize="9" scale="77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Y21"/>
  <sheetViews>
    <sheetView topLeftCell="B1" zoomScale="90" zoomScaleNormal="90" workbookViewId="0">
      <selection activeCell="B1" sqref="A1:XFD3"/>
    </sheetView>
  </sheetViews>
  <sheetFormatPr defaultColWidth="9" defaultRowHeight="21" x14ac:dyDescent="0.7"/>
  <cols>
    <col min="1" max="1" width="3" style="3" customWidth="1"/>
    <col min="2" max="2" width="9.83203125" style="3" customWidth="1"/>
    <col min="3" max="3" width="6.08203125" style="3" customWidth="1"/>
    <col min="4" max="4" width="3.58203125" style="3" customWidth="1"/>
    <col min="5" max="5" width="3.6640625" style="3" customWidth="1"/>
    <col min="6" max="6" width="4" style="3" customWidth="1"/>
    <col min="7" max="7" width="5.5" style="3" customWidth="1"/>
    <col min="8" max="8" width="7.58203125" style="3" customWidth="1"/>
    <col min="9" max="9" width="9.83203125" style="3" customWidth="1"/>
    <col min="10" max="10" width="4.1640625" style="3" customWidth="1"/>
    <col min="11" max="13" width="9.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6.5" style="3" customWidth="1"/>
    <col min="18" max="18" width="10.33203125" style="3" customWidth="1"/>
    <col min="19" max="19" width="9" style="3"/>
    <col min="20" max="20" width="11.08203125" style="3" customWidth="1"/>
    <col min="21" max="21" width="7.83203125" style="3" customWidth="1"/>
    <col min="22" max="22" width="9.83203125" style="3" customWidth="1"/>
    <col min="23" max="23" width="6.5" style="3" customWidth="1"/>
    <col min="24" max="24" width="9.33203125" style="3" customWidth="1"/>
    <col min="25" max="16384" width="9" style="3"/>
  </cols>
  <sheetData>
    <row r="1" spans="1:25" s="406" customFormat="1" ht="24" x14ac:dyDescent="0.8">
      <c r="V1" s="409" t="s">
        <v>57</v>
      </c>
    </row>
    <row r="2" spans="1:2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5" s="406" customFormat="1" ht="24" x14ac:dyDescent="0.8">
      <c r="A3" s="449" t="s">
        <v>342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25" x14ac:dyDescent="0.7">
      <c r="A4" s="263"/>
      <c r="B4" s="263"/>
      <c r="C4" s="263"/>
      <c r="D4" s="263"/>
      <c r="E4" s="263"/>
      <c r="F4" s="8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</row>
    <row r="5" spans="1:25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64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65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65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65" t="s">
        <v>60</v>
      </c>
      <c r="X8" s="463"/>
    </row>
    <row r="9" spans="1:25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65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66"/>
      <c r="X10" s="464"/>
    </row>
    <row r="11" spans="1:25" s="1" customFormat="1" x14ac:dyDescent="0.7">
      <c r="A11" s="1">
        <v>1</v>
      </c>
      <c r="B11" s="1" t="s">
        <v>341</v>
      </c>
      <c r="C11" s="1">
        <v>3</v>
      </c>
      <c r="D11" s="14">
        <v>0</v>
      </c>
      <c r="E11" s="14">
        <v>2</v>
      </c>
      <c r="F11" s="14">
        <v>16</v>
      </c>
      <c r="G11" s="51">
        <v>216</v>
      </c>
      <c r="H11" s="23">
        <v>225</v>
      </c>
      <c r="I11" s="73">
        <f>G11*H11</f>
        <v>48600</v>
      </c>
      <c r="J11" s="1">
        <v>1</v>
      </c>
      <c r="K11" s="1" t="s">
        <v>18</v>
      </c>
      <c r="L11" s="1" t="s">
        <v>22</v>
      </c>
      <c r="M11" s="1" t="s">
        <v>20</v>
      </c>
      <c r="N11" s="1">
        <v>20</v>
      </c>
      <c r="O11" s="16">
        <v>5500</v>
      </c>
      <c r="P11" s="17">
        <f>N11*O11</f>
        <v>110000</v>
      </c>
      <c r="Q11" s="59">
        <v>22</v>
      </c>
      <c r="R11" s="292">
        <v>37400</v>
      </c>
      <c r="S11" s="17">
        <f>P11-R11</f>
        <v>72600</v>
      </c>
      <c r="T11" s="17">
        <f>I11+S11</f>
        <v>121200</v>
      </c>
      <c r="U11" s="252">
        <v>47475</v>
      </c>
      <c r="V11" s="17">
        <f>T11-U11</f>
        <v>73725</v>
      </c>
      <c r="W11" s="76">
        <v>0.3</v>
      </c>
      <c r="X11" s="17">
        <f>V11*W11%</f>
        <v>221.17500000000001</v>
      </c>
      <c r="Y11" s="29"/>
    </row>
    <row r="12" spans="1:25" x14ac:dyDescent="0.7">
      <c r="I12" s="4"/>
      <c r="T12" s="4"/>
      <c r="V12" s="68">
        <f>SUM(V11:V11)</f>
        <v>73725</v>
      </c>
      <c r="W12" s="92"/>
      <c r="X12" s="68">
        <f>SUM(X11:X11)</f>
        <v>221.17500000000001</v>
      </c>
    </row>
    <row r="14" spans="1:25" x14ac:dyDescent="0.7">
      <c r="A14" s="142"/>
    </row>
    <row r="17" spans="2:14" x14ac:dyDescent="0.7">
      <c r="B17" s="3" t="s">
        <v>209</v>
      </c>
      <c r="E17" s="3" t="s">
        <v>210</v>
      </c>
      <c r="N17" s="3" t="s">
        <v>469</v>
      </c>
    </row>
    <row r="18" spans="2:14" x14ac:dyDescent="0.7">
      <c r="E18" s="3" t="s">
        <v>211</v>
      </c>
    </row>
    <row r="19" spans="2:14" x14ac:dyDescent="0.7">
      <c r="E19" s="3" t="s">
        <v>212</v>
      </c>
    </row>
    <row r="20" spans="2:14" x14ac:dyDescent="0.7">
      <c r="E20" s="3" t="s">
        <v>213</v>
      </c>
    </row>
    <row r="21" spans="2:14" x14ac:dyDescent="0.7">
      <c r="E21" s="3" t="s">
        <v>214</v>
      </c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S6:S10"/>
    <mergeCell ref="Q7:Q10"/>
    <mergeCell ref="R7:R10"/>
    <mergeCell ref="C6:C10"/>
    <mergeCell ref="D6:F7"/>
    <mergeCell ref="Q6:R6"/>
    <mergeCell ref="O6:O10"/>
    <mergeCell ref="P6:P10"/>
    <mergeCell ref="D8:D10"/>
    <mergeCell ref="E8:E10"/>
    <mergeCell ref="F8:F10"/>
    <mergeCell ref="L6:L10"/>
    <mergeCell ref="M6:M10"/>
    <mergeCell ref="G6:G10"/>
    <mergeCell ref="H6:H10"/>
    <mergeCell ref="I6:I10"/>
    <mergeCell ref="J6:J10"/>
    <mergeCell ref="K6:K10"/>
    <mergeCell ref="N6:N10"/>
  </mergeCells>
  <pageMargins left="3.937007874015748E-2" right="3.937007874015748E-2" top="0.74803149606299213" bottom="0.74803149606299213" header="0.31496062992125984" footer="0.31496062992125984"/>
  <pageSetup paperSize="9" scale="75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Y21"/>
  <sheetViews>
    <sheetView topLeftCell="C1" zoomScale="90" zoomScaleNormal="90" workbookViewId="0">
      <selection activeCell="C1" sqref="A1:XFD3"/>
    </sheetView>
  </sheetViews>
  <sheetFormatPr defaultColWidth="9" defaultRowHeight="21" x14ac:dyDescent="0.7"/>
  <cols>
    <col min="1" max="1" width="3" style="3" customWidth="1"/>
    <col min="2" max="2" width="9.83203125" style="3" customWidth="1"/>
    <col min="3" max="3" width="5.58203125" style="3" customWidth="1"/>
    <col min="4" max="4" width="3.58203125" style="3" customWidth="1"/>
    <col min="5" max="5" width="3.5" style="3" customWidth="1"/>
    <col min="6" max="6" width="3.83203125" style="3" customWidth="1"/>
    <col min="7" max="7" width="6.5" style="3" customWidth="1"/>
    <col min="8" max="8" width="8.5" style="3" customWidth="1"/>
    <col min="9" max="9" width="11.33203125" style="3" customWidth="1"/>
    <col min="10" max="10" width="4.33203125" style="3" customWidth="1"/>
    <col min="11" max="12" width="9.5" style="3" customWidth="1"/>
    <col min="13" max="13" width="9" style="3" customWidth="1"/>
    <col min="14" max="14" width="7.6640625" style="3" customWidth="1"/>
    <col min="15" max="15" width="9.58203125" style="3" customWidth="1"/>
    <col min="16" max="16" width="9.6640625" style="3" customWidth="1"/>
    <col min="17" max="17" width="6.33203125" style="3" customWidth="1"/>
    <col min="18" max="18" width="8" style="3" customWidth="1"/>
    <col min="19" max="19" width="9" style="3"/>
    <col min="20" max="20" width="10.83203125" style="3" customWidth="1"/>
    <col min="21" max="21" width="9.33203125" style="3" customWidth="1"/>
    <col min="22" max="22" width="10.33203125" style="3" customWidth="1"/>
    <col min="23" max="23" width="6.33203125" style="3" customWidth="1"/>
    <col min="24" max="24" width="8.08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344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263"/>
      <c r="B4" s="263"/>
      <c r="C4" s="263"/>
      <c r="D4" s="263"/>
      <c r="E4" s="263"/>
      <c r="F4" s="8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</row>
    <row r="5" spans="1:25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64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65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65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65" t="s">
        <v>60</v>
      </c>
      <c r="X8" s="463"/>
    </row>
    <row r="9" spans="1:25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65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66"/>
      <c r="X10" s="464"/>
    </row>
    <row r="11" spans="1:25" s="1" customFormat="1" x14ac:dyDescent="0.7">
      <c r="A11" s="1">
        <v>1</v>
      </c>
      <c r="B11" s="1" t="s">
        <v>343</v>
      </c>
      <c r="C11" s="1">
        <v>3</v>
      </c>
      <c r="D11" s="14">
        <v>0</v>
      </c>
      <c r="E11" s="14">
        <v>2</v>
      </c>
      <c r="F11" s="14">
        <v>6</v>
      </c>
      <c r="G11" s="51">
        <v>206</v>
      </c>
      <c r="H11" s="14">
        <v>150</v>
      </c>
      <c r="I11" s="73">
        <f>G11*H11</f>
        <v>30900</v>
      </c>
      <c r="J11" s="1">
        <v>1</v>
      </c>
      <c r="K11" s="1" t="s">
        <v>18</v>
      </c>
      <c r="L11" s="1" t="s">
        <v>26</v>
      </c>
      <c r="M11" s="1" t="s">
        <v>20</v>
      </c>
      <c r="N11" s="1">
        <v>9</v>
      </c>
      <c r="O11" s="16">
        <v>5500</v>
      </c>
      <c r="P11" s="17">
        <f>O11*N11</f>
        <v>49500</v>
      </c>
      <c r="Q11" s="59">
        <v>15</v>
      </c>
      <c r="R11" s="84">
        <v>24750</v>
      </c>
      <c r="S11" s="17">
        <f>P11-R11</f>
        <v>24750</v>
      </c>
      <c r="T11" s="17">
        <f>S11+I11</f>
        <v>55650</v>
      </c>
      <c r="U11" s="252">
        <v>30562.5</v>
      </c>
      <c r="V11" s="17">
        <f>T11-U11</f>
        <v>25087.5</v>
      </c>
      <c r="W11" s="76">
        <v>0.3</v>
      </c>
      <c r="X11" s="17">
        <f>V11*W11%</f>
        <v>75.262500000000003</v>
      </c>
      <c r="Y11" s="29"/>
    </row>
    <row r="12" spans="1:25" x14ac:dyDescent="0.7">
      <c r="I12" s="4"/>
      <c r="T12" s="4"/>
      <c r="V12" s="68">
        <f>SUM(V11:V11)</f>
        <v>25087.5</v>
      </c>
      <c r="W12" s="92"/>
      <c r="X12" s="68">
        <f>SUM(X11:X11)</f>
        <v>75.262500000000003</v>
      </c>
    </row>
    <row r="14" spans="1:25" x14ac:dyDescent="0.7">
      <c r="A14" s="142"/>
    </row>
    <row r="17" spans="2:14" x14ac:dyDescent="0.7">
      <c r="B17" s="3" t="s">
        <v>209</v>
      </c>
      <c r="E17" s="3" t="s">
        <v>210</v>
      </c>
      <c r="N17" s="3" t="s">
        <v>470</v>
      </c>
    </row>
    <row r="18" spans="2:14" x14ac:dyDescent="0.7">
      <c r="E18" s="3" t="s">
        <v>211</v>
      </c>
    </row>
    <row r="19" spans="2:14" x14ac:dyDescent="0.7">
      <c r="E19" s="3" t="s">
        <v>212</v>
      </c>
    </row>
    <row r="20" spans="2:14" x14ac:dyDescent="0.7">
      <c r="E20" s="3" t="s">
        <v>213</v>
      </c>
    </row>
    <row r="21" spans="2:14" x14ac:dyDescent="0.7">
      <c r="E21" s="3" t="s">
        <v>214</v>
      </c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S6:S10"/>
    <mergeCell ref="Q7:Q10"/>
    <mergeCell ref="R7:R10"/>
    <mergeCell ref="C6:C10"/>
    <mergeCell ref="D6:F7"/>
    <mergeCell ref="Q6:R6"/>
    <mergeCell ref="O6:O10"/>
    <mergeCell ref="P6:P10"/>
    <mergeCell ref="D8:D10"/>
    <mergeCell ref="E8:E10"/>
    <mergeCell ref="F8:F10"/>
    <mergeCell ref="L6:L10"/>
    <mergeCell ref="M6:M10"/>
    <mergeCell ref="G6:G10"/>
    <mergeCell ref="H6:H10"/>
    <mergeCell ref="I6:I10"/>
    <mergeCell ref="J6:J10"/>
    <mergeCell ref="K6:K10"/>
    <mergeCell ref="N6:N10"/>
  </mergeCells>
  <pageMargins left="3.937007874015748E-2" right="3.937007874015748E-2" top="0.74803149606299213" bottom="0.74803149606299213" header="0.31496062992125984" footer="0.31496062992125984"/>
  <pageSetup paperSize="9" scale="74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Y21"/>
  <sheetViews>
    <sheetView zoomScale="90" zoomScaleNormal="90" workbookViewId="0">
      <selection sqref="A1:XFD3"/>
    </sheetView>
  </sheetViews>
  <sheetFormatPr defaultColWidth="9" defaultRowHeight="21" x14ac:dyDescent="0.7"/>
  <cols>
    <col min="1" max="1" width="3" style="3" customWidth="1"/>
    <col min="2" max="2" width="9.58203125" style="3" customWidth="1"/>
    <col min="3" max="3" width="6.33203125" style="3" customWidth="1"/>
    <col min="4" max="5" width="3.5" style="3" customWidth="1"/>
    <col min="6" max="6" width="3.66406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7.83203125" style="3" customWidth="1"/>
    <col min="12" max="13" width="9.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58203125" style="3" customWidth="1"/>
    <col min="18" max="18" width="7.5" style="3" customWidth="1"/>
    <col min="19" max="19" width="9" style="3"/>
    <col min="20" max="20" width="10.33203125" style="3" customWidth="1"/>
    <col min="21" max="21" width="7.83203125" style="3" customWidth="1"/>
    <col min="22" max="22" width="9.83203125" style="3" customWidth="1"/>
    <col min="23" max="23" width="5.5" style="3" customWidth="1"/>
    <col min="24" max="24" width="9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346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263"/>
      <c r="B4" s="263"/>
      <c r="C4" s="263"/>
      <c r="D4" s="263"/>
      <c r="E4" s="263"/>
      <c r="F4" s="8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</row>
    <row r="5" spans="1:25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64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65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65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65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65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66"/>
      <c r="X10" s="464"/>
    </row>
    <row r="11" spans="1:25" s="1" customFormat="1" x14ac:dyDescent="0.7">
      <c r="A11" s="1">
        <v>1</v>
      </c>
      <c r="B11" s="1" t="s">
        <v>345</v>
      </c>
      <c r="C11" s="1">
        <v>3</v>
      </c>
      <c r="D11" s="14">
        <v>0</v>
      </c>
      <c r="E11" s="14">
        <v>2</v>
      </c>
      <c r="F11" s="14">
        <v>28</v>
      </c>
      <c r="G11" s="51">
        <v>228</v>
      </c>
      <c r="H11" s="14">
        <v>98</v>
      </c>
      <c r="I11" s="73">
        <f>G11*H11</f>
        <v>22344</v>
      </c>
      <c r="J11" s="1">
        <v>1</v>
      </c>
      <c r="K11" s="1" t="s">
        <v>18</v>
      </c>
      <c r="L11" s="1" t="s">
        <v>22</v>
      </c>
      <c r="M11" s="1" t="s">
        <v>20</v>
      </c>
      <c r="N11" s="1">
        <v>24</v>
      </c>
      <c r="O11" s="16">
        <v>5500</v>
      </c>
      <c r="P11" s="17">
        <f>N11*O11</f>
        <v>132000</v>
      </c>
      <c r="Q11" s="59">
        <v>29</v>
      </c>
      <c r="R11" s="84">
        <v>63360</v>
      </c>
      <c r="S11" s="17">
        <f>P11-R11</f>
        <v>68640</v>
      </c>
      <c r="T11" s="17">
        <f>S11+I11</f>
        <v>90984</v>
      </c>
      <c r="U11" s="252">
        <v>21756</v>
      </c>
      <c r="V11" s="17">
        <f>T11-U11</f>
        <v>69228</v>
      </c>
      <c r="W11" s="76">
        <v>0.3</v>
      </c>
      <c r="X11" s="17">
        <f>V11*W11%</f>
        <v>207.684</v>
      </c>
      <c r="Y11" s="29"/>
    </row>
    <row r="12" spans="1:25" x14ac:dyDescent="0.7">
      <c r="I12" s="4"/>
      <c r="T12" s="4"/>
      <c r="V12" s="68">
        <f>SUM(V11:V11)</f>
        <v>69228</v>
      </c>
      <c r="W12" s="92"/>
      <c r="X12" s="68">
        <f>SUM(X11:X11)</f>
        <v>207.684</v>
      </c>
    </row>
    <row r="13" spans="1:25" x14ac:dyDescent="0.7">
      <c r="V13" s="4"/>
    </row>
    <row r="14" spans="1:25" x14ac:dyDescent="0.7">
      <c r="A14" s="142"/>
    </row>
    <row r="17" spans="2:14" x14ac:dyDescent="0.7">
      <c r="B17" s="3" t="s">
        <v>209</v>
      </c>
      <c r="E17" s="3" t="s">
        <v>210</v>
      </c>
      <c r="N17" s="3" t="s">
        <v>471</v>
      </c>
    </row>
    <row r="18" spans="2:14" x14ac:dyDescent="0.7">
      <c r="E18" s="3" t="s">
        <v>211</v>
      </c>
    </row>
    <row r="19" spans="2:14" x14ac:dyDescent="0.7">
      <c r="E19" s="3" t="s">
        <v>212</v>
      </c>
    </row>
    <row r="20" spans="2:14" x14ac:dyDescent="0.7">
      <c r="E20" s="3" t="s">
        <v>213</v>
      </c>
    </row>
    <row r="21" spans="2:14" x14ac:dyDescent="0.7">
      <c r="E21" s="3" t="s">
        <v>214</v>
      </c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S6:S10"/>
    <mergeCell ref="Q7:Q10"/>
    <mergeCell ref="R7:R10"/>
    <mergeCell ref="C6:C10"/>
    <mergeCell ref="D6:F7"/>
    <mergeCell ref="Q6:R6"/>
    <mergeCell ref="O6:O10"/>
    <mergeCell ref="P6:P10"/>
    <mergeCell ref="D8:D10"/>
    <mergeCell ref="E8:E10"/>
    <mergeCell ref="F8:F10"/>
    <mergeCell ref="L6:L10"/>
    <mergeCell ref="M6:M10"/>
    <mergeCell ref="G6:G10"/>
    <mergeCell ref="H6:H10"/>
    <mergeCell ref="I6:I10"/>
    <mergeCell ref="J6:J10"/>
    <mergeCell ref="K6:K10"/>
    <mergeCell ref="N6:N10"/>
  </mergeCells>
  <pageMargins left="3.937007874015748E-2" right="3.937007874015748E-2" top="0.74803149606299213" bottom="0.74803149606299213" header="0.31496062992125984" footer="0.31496062992125984"/>
  <pageSetup paperSize="9" scale="77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Y21"/>
  <sheetViews>
    <sheetView zoomScale="90" zoomScaleNormal="90" workbookViewId="0">
      <selection sqref="A1:XFD3"/>
    </sheetView>
  </sheetViews>
  <sheetFormatPr defaultColWidth="9" defaultRowHeight="21" x14ac:dyDescent="0.7"/>
  <cols>
    <col min="1" max="1" width="3" style="3" customWidth="1"/>
    <col min="2" max="2" width="10.83203125" style="3" customWidth="1"/>
    <col min="3" max="3" width="5.33203125" style="3" customWidth="1"/>
    <col min="4" max="4" width="3.58203125" style="3" customWidth="1"/>
    <col min="5" max="6" width="3.5" style="3" customWidth="1"/>
    <col min="7" max="7" width="6.5" style="3" customWidth="1"/>
    <col min="8" max="8" width="7.33203125" style="3" customWidth="1"/>
    <col min="9" max="9" width="10.33203125" style="3" customWidth="1"/>
    <col min="10" max="10" width="4.33203125" style="3" customWidth="1"/>
    <col min="11" max="11" width="9.1640625" style="3" customWidth="1"/>
    <col min="12" max="12" width="9.33203125" style="3" customWidth="1"/>
    <col min="13" max="13" width="8.58203125" style="3" customWidth="1"/>
    <col min="14" max="14" width="8" style="3" customWidth="1"/>
    <col min="15" max="15" width="8.08203125" style="3" customWidth="1"/>
    <col min="16" max="16" width="9.5" style="3" customWidth="1"/>
    <col min="17" max="17" width="6.58203125" style="3" customWidth="1"/>
    <col min="18" max="18" width="10" style="3" customWidth="1"/>
    <col min="19" max="19" width="9.58203125" style="3" bestFit="1" customWidth="1"/>
    <col min="20" max="20" width="10.83203125" style="3" customWidth="1"/>
    <col min="21" max="21" width="9.9140625" style="3" customWidth="1"/>
    <col min="22" max="22" width="9.83203125" style="3" customWidth="1"/>
    <col min="23" max="23" width="5.5" style="3" customWidth="1"/>
    <col min="24" max="24" width="8.08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348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263"/>
      <c r="B4" s="263"/>
      <c r="C4" s="263"/>
      <c r="D4" s="263"/>
      <c r="E4" s="263"/>
      <c r="F4" s="8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</row>
    <row r="5" spans="1:25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64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65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65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65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65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66"/>
      <c r="X10" s="464"/>
    </row>
    <row r="11" spans="1:25" s="1" customFormat="1" x14ac:dyDescent="0.7">
      <c r="A11" s="1">
        <v>1</v>
      </c>
      <c r="B11" s="1" t="s">
        <v>347</v>
      </c>
      <c r="C11" s="1">
        <v>3</v>
      </c>
      <c r="D11" s="14">
        <v>0</v>
      </c>
      <c r="E11" s="61">
        <v>1</v>
      </c>
      <c r="F11" s="14">
        <v>96</v>
      </c>
      <c r="G11" s="51">
        <v>196</v>
      </c>
      <c r="H11" s="14">
        <v>400</v>
      </c>
      <c r="I11" s="73">
        <f>G11*H11</f>
        <v>78400</v>
      </c>
      <c r="J11" s="1">
        <v>1</v>
      </c>
      <c r="K11" s="1" t="s">
        <v>18</v>
      </c>
      <c r="L11" s="1" t="s">
        <v>22</v>
      </c>
      <c r="M11" s="1" t="s">
        <v>20</v>
      </c>
      <c r="N11" s="1">
        <v>63</v>
      </c>
      <c r="O11" s="91">
        <v>5500</v>
      </c>
      <c r="P11" s="91">
        <f>N11*O11</f>
        <v>346500</v>
      </c>
      <c r="Q11" s="293">
        <v>12</v>
      </c>
      <c r="R11" s="294">
        <v>48510</v>
      </c>
      <c r="S11" s="101">
        <f>P11-R11</f>
        <v>297990</v>
      </c>
      <c r="T11" s="91">
        <f>S11+I11</f>
        <v>376390</v>
      </c>
      <c r="U11" s="331">
        <v>72100</v>
      </c>
      <c r="V11" s="91">
        <f>T11-U11</f>
        <v>304290</v>
      </c>
      <c r="W11" s="295">
        <v>0.3</v>
      </c>
      <c r="X11" s="300">
        <f>V11*W11%</f>
        <v>912.87</v>
      </c>
      <c r="Y11" s="29"/>
    </row>
    <row r="12" spans="1:25" x14ac:dyDescent="0.7">
      <c r="A12" s="1">
        <v>2</v>
      </c>
      <c r="B12" s="1" t="s">
        <v>603</v>
      </c>
      <c r="C12" s="61">
        <v>1</v>
      </c>
      <c r="D12" s="14">
        <v>13</v>
      </c>
      <c r="E12" s="14">
        <v>0</v>
      </c>
      <c r="F12" s="14">
        <v>56</v>
      </c>
      <c r="G12" s="14">
        <v>5256</v>
      </c>
      <c r="H12" s="14">
        <v>100</v>
      </c>
      <c r="I12" s="73">
        <f>G12*H12</f>
        <v>525600</v>
      </c>
      <c r="J12" s="1">
        <v>2</v>
      </c>
      <c r="K12" s="1"/>
      <c r="L12" s="1"/>
      <c r="M12" s="1"/>
      <c r="N12" s="1"/>
      <c r="O12" s="171"/>
      <c r="P12" s="171"/>
      <c r="Q12" s="171"/>
      <c r="R12" s="171"/>
      <c r="S12" s="171"/>
      <c r="T12" s="91">
        <v>525600</v>
      </c>
      <c r="U12" s="404">
        <f>T12</f>
        <v>525600</v>
      </c>
      <c r="V12" s="328">
        <v>0</v>
      </c>
      <c r="W12" s="171">
        <v>0</v>
      </c>
      <c r="X12" s="171">
        <v>0</v>
      </c>
    </row>
    <row r="13" spans="1:25" x14ac:dyDescent="0.7">
      <c r="C13" s="5"/>
      <c r="D13" s="5"/>
      <c r="E13" s="5"/>
      <c r="F13" s="5"/>
      <c r="O13" s="297"/>
      <c r="P13" s="297"/>
      <c r="Q13" s="297"/>
      <c r="R13" s="297"/>
      <c r="S13" s="297"/>
      <c r="T13" s="297"/>
      <c r="U13" s="297"/>
      <c r="V13" s="151">
        <f>SUM(V11:V12)</f>
        <v>304290</v>
      </c>
      <c r="W13" s="171"/>
      <c r="X13" s="298">
        <f>SUM(X11:X12)</f>
        <v>912.87</v>
      </c>
    </row>
    <row r="14" spans="1:25" x14ac:dyDescent="0.7">
      <c r="A14" s="142"/>
    </row>
    <row r="17" spans="2:14" x14ac:dyDescent="0.7">
      <c r="B17" s="3" t="s">
        <v>209</v>
      </c>
      <c r="E17" s="3" t="s">
        <v>210</v>
      </c>
      <c r="N17" s="3" t="s">
        <v>472</v>
      </c>
    </row>
    <row r="18" spans="2:14" x14ac:dyDescent="0.7">
      <c r="E18" s="3" t="s">
        <v>211</v>
      </c>
    </row>
    <row r="19" spans="2:14" x14ac:dyDescent="0.7">
      <c r="E19" s="3" t="s">
        <v>212</v>
      </c>
    </row>
    <row r="20" spans="2:14" x14ac:dyDescent="0.7">
      <c r="E20" s="3" t="s">
        <v>213</v>
      </c>
    </row>
    <row r="21" spans="2:14" x14ac:dyDescent="0.7">
      <c r="E21" s="3" t="s">
        <v>214</v>
      </c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S6:S10"/>
    <mergeCell ref="Q7:Q10"/>
    <mergeCell ref="R7:R10"/>
    <mergeCell ref="C6:C10"/>
    <mergeCell ref="D6:F7"/>
    <mergeCell ref="Q6:R6"/>
    <mergeCell ref="O6:O10"/>
    <mergeCell ref="P6:P10"/>
    <mergeCell ref="D8:D10"/>
    <mergeCell ref="E8:E10"/>
    <mergeCell ref="F8:F10"/>
    <mergeCell ref="L6:L10"/>
    <mergeCell ref="M6:M10"/>
    <mergeCell ref="G6:G10"/>
    <mergeCell ref="H6:H10"/>
    <mergeCell ref="I6:I10"/>
    <mergeCell ref="J6:J10"/>
    <mergeCell ref="K6:K10"/>
    <mergeCell ref="N6:N10"/>
  </mergeCells>
  <pageMargins left="3.937007874015748E-2" right="3.937007874015748E-2" top="0.74803149606299213" bottom="0.74803149606299213" header="0.31496062992125984" footer="0.31496062992125984"/>
  <pageSetup paperSize="9" scale="75" orientation="landscape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Y24"/>
  <sheetViews>
    <sheetView zoomScale="90" zoomScaleNormal="90" workbookViewId="0">
      <selection sqref="A1:XFD3"/>
    </sheetView>
  </sheetViews>
  <sheetFormatPr defaultColWidth="9" defaultRowHeight="21" x14ac:dyDescent="0.7"/>
  <cols>
    <col min="1" max="1" width="3" style="3" customWidth="1"/>
    <col min="2" max="2" width="9.6640625" style="3" customWidth="1"/>
    <col min="3" max="3" width="6.1640625" style="3" customWidth="1"/>
    <col min="4" max="4" width="3.5" style="3" customWidth="1"/>
    <col min="5" max="5" width="3.58203125" style="3" customWidth="1"/>
    <col min="6" max="6" width="4" style="3" customWidth="1"/>
    <col min="7" max="7" width="6.5" style="3" customWidth="1"/>
    <col min="8" max="8" width="8.5" style="3" customWidth="1"/>
    <col min="9" max="9" width="11.33203125" style="3" customWidth="1"/>
    <col min="10" max="10" width="4.33203125" style="3" customWidth="1"/>
    <col min="11" max="11" width="8.08203125" style="3" customWidth="1"/>
    <col min="12" max="12" width="8.58203125" style="3" customWidth="1"/>
    <col min="13" max="13" width="8.33203125" style="3" customWidth="1"/>
    <col min="14" max="14" width="7.5" style="3" customWidth="1"/>
    <col min="15" max="15" width="7.08203125" style="3" customWidth="1"/>
    <col min="16" max="16" width="9.33203125" style="3" customWidth="1"/>
    <col min="17" max="17" width="5" style="3" customWidth="1"/>
    <col min="18" max="18" width="8.33203125" style="3" customWidth="1"/>
    <col min="19" max="19" width="9" style="3"/>
    <col min="20" max="20" width="12.08203125" style="3" customWidth="1"/>
    <col min="21" max="21" width="9.58203125" style="3" customWidth="1"/>
    <col min="22" max="22" width="9.5" style="3" customWidth="1"/>
    <col min="23" max="23" width="5.5" style="3" customWidth="1"/>
    <col min="24" max="24" width="9.08203125" style="3" customWidth="1"/>
    <col min="25" max="16384" width="9" style="3"/>
  </cols>
  <sheetData>
    <row r="1" spans="1:25" s="406" customFormat="1" ht="24" x14ac:dyDescent="0.8">
      <c r="V1" s="409" t="s">
        <v>57</v>
      </c>
    </row>
    <row r="2" spans="1:2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5" s="406" customFormat="1" ht="24" x14ac:dyDescent="0.8">
      <c r="A3" s="449" t="s">
        <v>350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25" x14ac:dyDescent="0.7">
      <c r="A4" s="263"/>
      <c r="B4" s="263"/>
      <c r="C4" s="263"/>
      <c r="D4" s="263"/>
      <c r="E4" s="263"/>
      <c r="F4" s="8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</row>
    <row r="5" spans="1:25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64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65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75" t="s">
        <v>215</v>
      </c>
      <c r="S7" s="435"/>
      <c r="T7" s="457"/>
      <c r="U7" s="460"/>
      <c r="V7" s="457"/>
      <c r="W7" s="265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76"/>
      <c r="S8" s="435"/>
      <c r="T8" s="457"/>
      <c r="U8" s="460"/>
      <c r="V8" s="457"/>
      <c r="W8" s="265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76"/>
      <c r="S9" s="435"/>
      <c r="T9" s="457"/>
      <c r="U9" s="460"/>
      <c r="V9" s="457"/>
      <c r="W9" s="265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77"/>
      <c r="S10" s="436"/>
      <c r="T10" s="458"/>
      <c r="U10" s="461"/>
      <c r="V10" s="458"/>
      <c r="W10" s="266"/>
      <c r="X10" s="464"/>
    </row>
    <row r="11" spans="1:25" s="1" customFormat="1" x14ac:dyDescent="0.7">
      <c r="A11" s="1">
        <v>1</v>
      </c>
      <c r="B11" s="1" t="s">
        <v>349</v>
      </c>
      <c r="C11" s="1">
        <v>3</v>
      </c>
      <c r="D11" s="14">
        <v>1</v>
      </c>
      <c r="E11" s="14">
        <v>2</v>
      </c>
      <c r="F11" s="14">
        <v>73</v>
      </c>
      <c r="G11" s="51">
        <v>673</v>
      </c>
      <c r="H11" s="14">
        <v>125</v>
      </c>
      <c r="I11" s="73">
        <f>G11*H11</f>
        <v>84125</v>
      </c>
      <c r="J11" s="1">
        <v>1</v>
      </c>
      <c r="K11" s="2" t="s">
        <v>18</v>
      </c>
      <c r="L11" s="2" t="s">
        <v>22</v>
      </c>
      <c r="M11" s="2" t="s">
        <v>20</v>
      </c>
      <c r="N11" s="1">
        <v>145</v>
      </c>
      <c r="O11" s="17">
        <v>5500</v>
      </c>
      <c r="P11" s="17">
        <f>O11*N11</f>
        <v>797500</v>
      </c>
      <c r="Q11" s="59">
        <v>8</v>
      </c>
      <c r="R11" s="84">
        <v>63800</v>
      </c>
      <c r="S11" s="168">
        <f>P11-R11</f>
        <v>733700</v>
      </c>
      <c r="T11" s="17">
        <f>S11+I11</f>
        <v>817825</v>
      </c>
      <c r="U11" s="252">
        <v>79593.75</v>
      </c>
      <c r="V11" s="17">
        <f>T11-U11</f>
        <v>738231.25</v>
      </c>
      <c r="W11" s="76">
        <v>0.3</v>
      </c>
      <c r="X11" s="17">
        <f>V11*W11%</f>
        <v>2214.6937499999999</v>
      </c>
      <c r="Y11" s="29"/>
    </row>
    <row r="12" spans="1:25" s="29" customFormat="1" x14ac:dyDescent="0.7">
      <c r="A12" s="1">
        <v>2</v>
      </c>
      <c r="B12" s="70" t="s">
        <v>604</v>
      </c>
      <c r="C12" s="1">
        <v>1</v>
      </c>
      <c r="D12" s="14">
        <v>6</v>
      </c>
      <c r="E12" s="14">
        <v>3</v>
      </c>
      <c r="F12" s="14">
        <v>63</v>
      </c>
      <c r="G12" s="51">
        <v>2763</v>
      </c>
      <c r="H12" s="14">
        <v>125</v>
      </c>
      <c r="I12" s="73">
        <f t="shared" ref="I12:I14" si="0">G12*H12</f>
        <v>345375</v>
      </c>
      <c r="J12" s="1">
        <v>2</v>
      </c>
      <c r="K12" s="2"/>
      <c r="L12" s="2"/>
      <c r="M12" s="2"/>
      <c r="N12" s="1"/>
      <c r="O12" s="17"/>
      <c r="P12" s="17"/>
      <c r="Q12" s="59"/>
      <c r="R12" s="84"/>
      <c r="S12" s="168"/>
      <c r="T12" s="17">
        <v>345375</v>
      </c>
      <c r="U12" s="17">
        <f>T12</f>
        <v>345375</v>
      </c>
      <c r="V12" s="16">
        <v>0</v>
      </c>
      <c r="W12" s="76">
        <v>0</v>
      </c>
      <c r="X12" s="17">
        <v>0</v>
      </c>
    </row>
    <row r="13" spans="1:25" s="29" customFormat="1" x14ac:dyDescent="0.7">
      <c r="A13" s="1">
        <v>3</v>
      </c>
      <c r="B13" s="70" t="s">
        <v>605</v>
      </c>
      <c r="C13" s="1">
        <v>1</v>
      </c>
      <c r="D13" s="14">
        <v>9</v>
      </c>
      <c r="E13" s="14">
        <v>0</v>
      </c>
      <c r="F13" s="14">
        <v>91</v>
      </c>
      <c r="G13" s="51">
        <v>3691</v>
      </c>
      <c r="H13" s="14">
        <v>125</v>
      </c>
      <c r="I13" s="73">
        <f t="shared" si="0"/>
        <v>461375</v>
      </c>
      <c r="J13" s="1">
        <v>3</v>
      </c>
      <c r="K13" s="2"/>
      <c r="L13" s="2"/>
      <c r="M13" s="2"/>
      <c r="N13" s="1"/>
      <c r="O13" s="17"/>
      <c r="P13" s="17"/>
      <c r="Q13" s="59"/>
      <c r="R13" s="84"/>
      <c r="S13" s="168"/>
      <c r="T13" s="17">
        <v>461375</v>
      </c>
      <c r="U13" s="17">
        <f t="shared" ref="U13:U14" si="1">T13</f>
        <v>461375</v>
      </c>
      <c r="V13" s="16">
        <v>0</v>
      </c>
      <c r="W13" s="76">
        <v>0</v>
      </c>
      <c r="X13" s="17">
        <v>0</v>
      </c>
    </row>
    <row r="14" spans="1:25" s="29" customFormat="1" x14ac:dyDescent="0.7">
      <c r="A14" s="1">
        <v>4</v>
      </c>
      <c r="B14" s="70" t="s">
        <v>606</v>
      </c>
      <c r="C14" s="1">
        <v>1</v>
      </c>
      <c r="D14" s="14">
        <v>5</v>
      </c>
      <c r="E14" s="14">
        <v>1</v>
      </c>
      <c r="F14" s="14">
        <v>88</v>
      </c>
      <c r="G14" s="51">
        <v>2188</v>
      </c>
      <c r="H14" s="14">
        <v>125</v>
      </c>
      <c r="I14" s="73">
        <f t="shared" si="0"/>
        <v>273500</v>
      </c>
      <c r="J14" s="1">
        <v>4</v>
      </c>
      <c r="K14" s="2"/>
      <c r="L14" s="2"/>
      <c r="M14" s="2"/>
      <c r="N14" s="1"/>
      <c r="O14" s="17"/>
      <c r="P14" s="17"/>
      <c r="Q14" s="59"/>
      <c r="R14" s="84"/>
      <c r="S14" s="168"/>
      <c r="T14" s="17">
        <v>273500</v>
      </c>
      <c r="U14" s="17">
        <f t="shared" si="1"/>
        <v>273500</v>
      </c>
      <c r="V14" s="16">
        <v>0</v>
      </c>
      <c r="W14" s="76">
        <v>0</v>
      </c>
      <c r="X14" s="17">
        <v>0</v>
      </c>
    </row>
    <row r="15" spans="1:25" x14ac:dyDescent="0.7">
      <c r="A15" s="29"/>
      <c r="B15" s="301"/>
      <c r="I15" s="4"/>
      <c r="T15" s="4"/>
      <c r="V15" s="68">
        <f>SUM(V11:V11)</f>
        <v>738231.25</v>
      </c>
      <c r="W15" s="92"/>
      <c r="X15" s="68">
        <f>SUM(X11:X11)</f>
        <v>2214.6937499999999</v>
      </c>
    </row>
    <row r="16" spans="1:25" x14ac:dyDescent="0.7">
      <c r="A16" s="29"/>
      <c r="B16" s="301"/>
    </row>
    <row r="17" spans="1:14" x14ac:dyDescent="0.7">
      <c r="A17" s="29"/>
      <c r="B17" s="301"/>
    </row>
    <row r="20" spans="1:14" x14ac:dyDescent="0.7">
      <c r="B20" s="3" t="s">
        <v>209</v>
      </c>
      <c r="E20" s="3" t="s">
        <v>210</v>
      </c>
      <c r="N20" s="3" t="s">
        <v>473</v>
      </c>
    </row>
    <row r="21" spans="1:14" x14ac:dyDescent="0.7">
      <c r="E21" s="3" t="s">
        <v>211</v>
      </c>
    </row>
    <row r="22" spans="1:14" x14ac:dyDescent="0.7">
      <c r="E22" s="3" t="s">
        <v>212</v>
      </c>
    </row>
    <row r="23" spans="1:14" x14ac:dyDescent="0.7">
      <c r="E23" s="3" t="s">
        <v>213</v>
      </c>
    </row>
    <row r="24" spans="1:14" x14ac:dyDescent="0.7">
      <c r="E24" s="3" t="s">
        <v>214</v>
      </c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S6:S10"/>
    <mergeCell ref="Q7:Q10"/>
    <mergeCell ref="R7:R10"/>
    <mergeCell ref="C6:C10"/>
    <mergeCell ref="D6:F7"/>
    <mergeCell ref="Q6:R6"/>
    <mergeCell ref="O6:O10"/>
    <mergeCell ref="P6:P10"/>
    <mergeCell ref="D8:D10"/>
    <mergeCell ref="E8:E10"/>
    <mergeCell ref="F8:F10"/>
    <mergeCell ref="L6:L10"/>
    <mergeCell ref="M6:M10"/>
    <mergeCell ref="G6:G10"/>
    <mergeCell ref="H6:H10"/>
    <mergeCell ref="I6:I10"/>
    <mergeCell ref="J6:J10"/>
    <mergeCell ref="K6:K10"/>
    <mergeCell ref="N6:N10"/>
  </mergeCells>
  <pageMargins left="3.937007874015748E-2" right="3.937007874015748E-2" top="0.74803149606299213" bottom="0.74803149606299213" header="0.31496062992125984" footer="0.31496062992125984"/>
  <pageSetup paperSize="9" scale="76" orientation="landscape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Y22"/>
  <sheetViews>
    <sheetView zoomScale="90" zoomScaleNormal="90" workbookViewId="0">
      <selection sqref="A1:XFD3"/>
    </sheetView>
  </sheetViews>
  <sheetFormatPr defaultColWidth="9" defaultRowHeight="21" x14ac:dyDescent="0.7"/>
  <cols>
    <col min="1" max="1" width="3" style="3" customWidth="1"/>
    <col min="2" max="2" width="8.1640625" style="3" customWidth="1"/>
    <col min="3" max="3" width="5.33203125" style="3" customWidth="1"/>
    <col min="4" max="4" width="3.33203125" style="3" customWidth="1"/>
    <col min="5" max="5" width="3.5" style="3" customWidth="1"/>
    <col min="6" max="6" width="3.6640625" style="3" customWidth="1"/>
    <col min="7" max="7" width="6.5" style="3" customWidth="1"/>
    <col min="8" max="8" width="8" style="3" customWidth="1"/>
    <col min="9" max="9" width="11.33203125" style="3" customWidth="1"/>
    <col min="10" max="10" width="4.33203125" style="3" customWidth="1"/>
    <col min="11" max="13" width="9.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5" style="3" customWidth="1"/>
    <col min="18" max="18" width="8.1640625" style="3" customWidth="1"/>
    <col min="19" max="19" width="9" style="3"/>
    <col min="20" max="20" width="10.1640625" style="3" customWidth="1"/>
    <col min="21" max="21" width="8.83203125" style="3" customWidth="1"/>
    <col min="22" max="22" width="9.83203125" style="3" customWidth="1"/>
    <col min="23" max="23" width="5.5" style="3" customWidth="1"/>
    <col min="24" max="24" width="9.5" style="3" customWidth="1"/>
    <col min="25" max="16384" width="9" style="3"/>
  </cols>
  <sheetData>
    <row r="1" spans="1:25" s="406" customFormat="1" ht="24" x14ac:dyDescent="0.8">
      <c r="V1" s="409" t="s">
        <v>57</v>
      </c>
    </row>
    <row r="2" spans="1:2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5" s="406" customFormat="1" ht="24" x14ac:dyDescent="0.8">
      <c r="A3" s="449" t="s">
        <v>352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25" x14ac:dyDescent="0.7">
      <c r="A4" s="263"/>
      <c r="B4" s="263"/>
      <c r="C4" s="263"/>
      <c r="D4" s="263"/>
      <c r="E4" s="263"/>
      <c r="F4" s="8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</row>
    <row r="5" spans="1:25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64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65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65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65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65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66"/>
      <c r="X10" s="464"/>
    </row>
    <row r="11" spans="1:25" s="1" customFormat="1" x14ac:dyDescent="0.7">
      <c r="A11" s="1">
        <v>1</v>
      </c>
      <c r="B11" s="1" t="s">
        <v>351</v>
      </c>
      <c r="C11" s="1">
        <v>3</v>
      </c>
      <c r="D11" s="14">
        <v>6</v>
      </c>
      <c r="E11" s="14">
        <v>2</v>
      </c>
      <c r="F11" s="14">
        <v>38</v>
      </c>
      <c r="G11" s="51">
        <v>2638</v>
      </c>
      <c r="H11" s="14">
        <v>100</v>
      </c>
      <c r="I11" s="73">
        <f>G11*H11</f>
        <v>263800</v>
      </c>
      <c r="J11" s="1">
        <v>1</v>
      </c>
      <c r="K11" s="1" t="s">
        <v>18</v>
      </c>
      <c r="L11" s="1" t="s">
        <v>22</v>
      </c>
      <c r="M11" s="1" t="s">
        <v>20</v>
      </c>
      <c r="N11" s="1">
        <v>16</v>
      </c>
      <c r="O11" s="168">
        <v>5500</v>
      </c>
      <c r="P11" s="168">
        <f>N11*O11</f>
        <v>88000</v>
      </c>
      <c r="Q11" s="59">
        <v>5</v>
      </c>
      <c r="R11" s="304">
        <v>4400</v>
      </c>
      <c r="S11" s="101">
        <f>P11-R11</f>
        <v>83600</v>
      </c>
      <c r="T11" s="91">
        <f>S11+I11</f>
        <v>347400</v>
      </c>
      <c r="U11" s="302">
        <v>263400</v>
      </c>
      <c r="V11" s="168">
        <f>T11-U11</f>
        <v>84000</v>
      </c>
      <c r="W11" s="76">
        <v>0.3</v>
      </c>
      <c r="X11" s="17">
        <f>V11*W11%</f>
        <v>252</v>
      </c>
      <c r="Y11" s="29"/>
    </row>
    <row r="12" spans="1:25" s="29" customFormat="1" x14ac:dyDescent="0.7">
      <c r="A12" s="1">
        <v>2</v>
      </c>
      <c r="B12" s="70" t="s">
        <v>607</v>
      </c>
      <c r="C12" s="1">
        <v>1</v>
      </c>
      <c r="D12" s="14">
        <v>12</v>
      </c>
      <c r="E12" s="14">
        <v>0</v>
      </c>
      <c r="F12" s="14">
        <v>70</v>
      </c>
      <c r="G12" s="51">
        <v>4870</v>
      </c>
      <c r="H12" s="14">
        <v>98</v>
      </c>
      <c r="I12" s="73">
        <f>G12*H12</f>
        <v>477260</v>
      </c>
      <c r="J12" s="1">
        <v>2</v>
      </c>
      <c r="K12" s="1"/>
      <c r="L12" s="1"/>
      <c r="M12" s="1"/>
      <c r="N12" s="1"/>
      <c r="O12" s="168"/>
      <c r="P12" s="168"/>
      <c r="Q12" s="59"/>
      <c r="R12" s="303"/>
      <c r="S12" s="171"/>
      <c r="T12" s="91">
        <v>477260</v>
      </c>
      <c r="U12" s="170">
        <f>T12</f>
        <v>477260</v>
      </c>
      <c r="V12" s="16">
        <v>0</v>
      </c>
      <c r="W12" s="76">
        <v>0</v>
      </c>
      <c r="X12" s="17">
        <v>0</v>
      </c>
    </row>
    <row r="13" spans="1:25" x14ac:dyDescent="0.7">
      <c r="B13" s="69"/>
      <c r="I13" s="4"/>
      <c r="T13" s="4"/>
      <c r="V13" s="68">
        <f>SUM(V11:V11)</f>
        <v>84000</v>
      </c>
      <c r="W13" s="92"/>
      <c r="X13" s="68">
        <f>SUM(X11:X11)</f>
        <v>252</v>
      </c>
    </row>
    <row r="15" spans="1:25" x14ac:dyDescent="0.7">
      <c r="A15" s="142"/>
    </row>
    <row r="18" spans="2:14" x14ac:dyDescent="0.7">
      <c r="B18" s="3" t="s">
        <v>209</v>
      </c>
      <c r="E18" s="3" t="s">
        <v>210</v>
      </c>
      <c r="N18" s="3" t="s">
        <v>474</v>
      </c>
    </row>
    <row r="19" spans="2:14" x14ac:dyDescent="0.7">
      <c r="E19" s="3" t="s">
        <v>211</v>
      </c>
    </row>
    <row r="20" spans="2:14" x14ac:dyDescent="0.7">
      <c r="E20" s="3" t="s">
        <v>212</v>
      </c>
    </row>
    <row r="21" spans="2:14" x14ac:dyDescent="0.7">
      <c r="E21" s="3" t="s">
        <v>213</v>
      </c>
    </row>
    <row r="22" spans="2:14" x14ac:dyDescent="0.7">
      <c r="E22" s="3" t="s">
        <v>214</v>
      </c>
    </row>
  </sheetData>
  <mergeCells count="29">
    <mergeCell ref="C6:C10"/>
    <mergeCell ref="D6:F7"/>
    <mergeCell ref="Q6:R6"/>
    <mergeCell ref="H6:H10"/>
    <mergeCell ref="I6:I10"/>
    <mergeCell ref="J6:J10"/>
    <mergeCell ref="P6:P10"/>
    <mergeCell ref="D8:D10"/>
    <mergeCell ref="E8:E10"/>
    <mergeCell ref="F8:F10"/>
    <mergeCell ref="L6:L10"/>
    <mergeCell ref="M6:M10"/>
    <mergeCell ref="G6:G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S6:S10"/>
    <mergeCell ref="Q7:Q10"/>
    <mergeCell ref="K6:K10"/>
    <mergeCell ref="N6:N10"/>
    <mergeCell ref="O6:O10"/>
    <mergeCell ref="R7:R10"/>
  </mergeCells>
  <pageMargins left="3.937007874015748E-2" right="3.937007874015748E-2" top="0.74803149606299213" bottom="0.74803149606299213" header="0.31496062992125984" footer="0.31496062992125984"/>
  <pageSetup paperSize="9" scale="76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Y21"/>
  <sheetViews>
    <sheetView topLeftCell="B1" zoomScale="90" zoomScaleNormal="90" workbookViewId="0">
      <selection activeCell="B1" sqref="A1:XFD3"/>
    </sheetView>
  </sheetViews>
  <sheetFormatPr defaultColWidth="9" defaultRowHeight="21" x14ac:dyDescent="0.7"/>
  <cols>
    <col min="1" max="1" width="3" style="3" customWidth="1"/>
    <col min="2" max="2" width="8.08203125" style="3" customWidth="1"/>
    <col min="3" max="3" width="5.33203125" style="3" customWidth="1"/>
    <col min="4" max="4" width="3.6640625" style="3" customWidth="1"/>
    <col min="5" max="5" width="3.5" style="3" customWidth="1"/>
    <col min="6" max="6" width="3.33203125" style="3" customWidth="1"/>
    <col min="7" max="7" width="6.5" style="3" customWidth="1"/>
    <col min="8" max="8" width="7.5" style="3" customWidth="1"/>
    <col min="9" max="9" width="10.08203125" style="3" customWidth="1"/>
    <col min="10" max="10" width="4.33203125" style="3" customWidth="1"/>
    <col min="11" max="13" width="9.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6.5" style="3" customWidth="1"/>
    <col min="18" max="18" width="7.83203125" style="3" customWidth="1"/>
    <col min="19" max="19" width="9" style="3"/>
    <col min="20" max="20" width="11.5" style="3" customWidth="1"/>
    <col min="21" max="21" width="7.83203125" style="3" customWidth="1"/>
    <col min="22" max="22" width="9.83203125" style="3" customWidth="1"/>
    <col min="23" max="23" width="5.5" style="3" customWidth="1"/>
    <col min="24" max="24" width="8.6640625" style="3" customWidth="1"/>
    <col min="25" max="16384" width="9" style="3"/>
  </cols>
  <sheetData>
    <row r="1" spans="1:25" s="406" customFormat="1" ht="24" x14ac:dyDescent="0.8">
      <c r="V1" s="409" t="s">
        <v>57</v>
      </c>
    </row>
    <row r="2" spans="1:2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5" s="406" customFormat="1" ht="24" x14ac:dyDescent="0.8">
      <c r="A3" s="449" t="s">
        <v>354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25" x14ac:dyDescent="0.7">
      <c r="A4" s="263"/>
      <c r="B4" s="263"/>
      <c r="C4" s="263"/>
      <c r="D4" s="263"/>
      <c r="E4" s="263"/>
      <c r="F4" s="8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</row>
    <row r="5" spans="1:25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64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65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65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65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65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66"/>
      <c r="X10" s="464"/>
    </row>
    <row r="11" spans="1:25" s="1" customFormat="1" x14ac:dyDescent="0.7">
      <c r="A11" s="1">
        <v>1</v>
      </c>
      <c r="B11" s="1" t="s">
        <v>353</v>
      </c>
      <c r="C11" s="1">
        <v>3</v>
      </c>
      <c r="D11" s="14">
        <v>0</v>
      </c>
      <c r="E11" s="14">
        <v>0</v>
      </c>
      <c r="F11" s="14">
        <v>82</v>
      </c>
      <c r="G11" s="51">
        <v>82</v>
      </c>
      <c r="H11" s="14">
        <v>100</v>
      </c>
      <c r="I11" s="73">
        <f>G11*H11</f>
        <v>8200</v>
      </c>
      <c r="J11" s="1">
        <v>1</v>
      </c>
      <c r="K11" s="1" t="s">
        <v>18</v>
      </c>
      <c r="L11" s="1" t="s">
        <v>22</v>
      </c>
      <c r="M11" s="1" t="s">
        <v>20</v>
      </c>
      <c r="N11" s="1">
        <v>21</v>
      </c>
      <c r="O11" s="17">
        <v>5500</v>
      </c>
      <c r="P11" s="17">
        <f>O11*N11</f>
        <v>115500</v>
      </c>
      <c r="Q11" s="59">
        <v>5</v>
      </c>
      <c r="R11" s="169">
        <v>5775</v>
      </c>
      <c r="S11" s="168">
        <f>P11-R11</f>
        <v>109725</v>
      </c>
      <c r="T11" s="17">
        <f>S11+I11</f>
        <v>117925</v>
      </c>
      <c r="U11" s="252">
        <v>7675</v>
      </c>
      <c r="V11" s="17">
        <f>T11-U11</f>
        <v>110250</v>
      </c>
      <c r="W11" s="76">
        <v>0.3</v>
      </c>
      <c r="X11" s="17">
        <f>V11*W11%</f>
        <v>330.75</v>
      </c>
      <c r="Y11" s="29"/>
    </row>
    <row r="12" spans="1:25" x14ac:dyDescent="0.7">
      <c r="I12" s="4"/>
      <c r="T12" s="4"/>
      <c r="V12" s="68">
        <f>SUM(V11:V11)</f>
        <v>110250</v>
      </c>
      <c r="W12" s="92"/>
      <c r="X12" s="68">
        <f>SUM(X11:X11)</f>
        <v>330.75</v>
      </c>
    </row>
    <row r="14" spans="1:25" x14ac:dyDescent="0.7">
      <c r="A14" s="142"/>
    </row>
    <row r="17" spans="2:14" x14ac:dyDescent="0.7">
      <c r="B17" s="3" t="s">
        <v>209</v>
      </c>
      <c r="E17" s="3" t="s">
        <v>210</v>
      </c>
      <c r="N17" s="3" t="s">
        <v>506</v>
      </c>
    </row>
    <row r="18" spans="2:14" x14ac:dyDescent="0.7">
      <c r="E18" s="3" t="s">
        <v>211</v>
      </c>
    </row>
    <row r="19" spans="2:14" x14ac:dyDescent="0.7">
      <c r="E19" s="3" t="s">
        <v>212</v>
      </c>
    </row>
    <row r="20" spans="2:14" x14ac:dyDescent="0.7">
      <c r="E20" s="3" t="s">
        <v>213</v>
      </c>
    </row>
    <row r="21" spans="2:14" x14ac:dyDescent="0.7">
      <c r="E21" s="3" t="s">
        <v>214</v>
      </c>
    </row>
  </sheetData>
  <mergeCells count="29">
    <mergeCell ref="C6:C10"/>
    <mergeCell ref="D6:F7"/>
    <mergeCell ref="Q6:R6"/>
    <mergeCell ref="H6:H10"/>
    <mergeCell ref="I6:I10"/>
    <mergeCell ref="J6:J10"/>
    <mergeCell ref="P6:P10"/>
    <mergeCell ref="D8:D10"/>
    <mergeCell ref="E8:E10"/>
    <mergeCell ref="F8:F10"/>
    <mergeCell ref="L6:L10"/>
    <mergeCell ref="M6:M10"/>
    <mergeCell ref="G6:G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S6:S10"/>
    <mergeCell ref="Q7:Q10"/>
    <mergeCell ref="K6:K10"/>
    <mergeCell ref="N6:N10"/>
    <mergeCell ref="O6:O10"/>
    <mergeCell ref="R7:R10"/>
  </mergeCells>
  <pageMargins left="3.937007874015748E-2" right="3.937007874015748E-2" top="0.74803149606299213" bottom="0.74803149606299213" header="0.31496062992125984" footer="0.31496062992125984"/>
  <pageSetup paperSize="9" scale="77" orientation="landscape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Y27"/>
  <sheetViews>
    <sheetView zoomScale="90" zoomScaleNormal="90" workbookViewId="0">
      <selection sqref="A1:XFD3"/>
    </sheetView>
  </sheetViews>
  <sheetFormatPr defaultColWidth="9" defaultRowHeight="21" x14ac:dyDescent="0.7"/>
  <cols>
    <col min="1" max="1" width="3" style="3" customWidth="1"/>
    <col min="2" max="2" width="9.33203125" style="3" customWidth="1"/>
    <col min="3" max="3" width="5.33203125" style="3" customWidth="1"/>
    <col min="4" max="4" width="3.5" style="3" customWidth="1"/>
    <col min="5" max="5" width="3.33203125" style="3" customWidth="1"/>
    <col min="6" max="6" width="3" style="3" customWidth="1"/>
    <col min="7" max="7" width="5.5" style="3" customWidth="1"/>
    <col min="8" max="8" width="7.83203125" style="3" customWidth="1"/>
    <col min="9" max="9" width="10.08203125" style="3" customWidth="1"/>
    <col min="10" max="10" width="3.5" style="3" customWidth="1"/>
    <col min="11" max="11" width="8.58203125" style="3" customWidth="1"/>
    <col min="12" max="12" width="9" style="3" customWidth="1"/>
    <col min="13" max="13" width="8" style="3" customWidth="1"/>
    <col min="14" max="14" width="7.5" style="3" customWidth="1"/>
    <col min="15" max="15" width="7.08203125" style="3" customWidth="1"/>
    <col min="16" max="16" width="10.08203125" style="3" customWidth="1"/>
    <col min="17" max="17" width="6.1640625" style="3" customWidth="1"/>
    <col min="18" max="18" width="7.33203125" style="3" customWidth="1"/>
    <col min="19" max="19" width="9.9140625" style="3" customWidth="1"/>
    <col min="20" max="20" width="9.58203125" style="3" customWidth="1"/>
    <col min="21" max="21" width="9.5" style="3" customWidth="1"/>
    <col min="22" max="22" width="11.5" style="3" customWidth="1"/>
    <col min="23" max="23" width="6.1640625" style="3" customWidth="1"/>
    <col min="24" max="24" width="8.6640625" style="3" customWidth="1"/>
    <col min="25" max="16384" width="9" style="3"/>
  </cols>
  <sheetData>
    <row r="1" spans="1:25" s="406" customFormat="1" ht="24" x14ac:dyDescent="0.8">
      <c r="V1" s="409" t="s">
        <v>57</v>
      </c>
    </row>
    <row r="2" spans="1:2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5" s="406" customFormat="1" ht="24" x14ac:dyDescent="0.8">
      <c r="A3" s="449" t="s">
        <v>356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25" x14ac:dyDescent="0.7">
      <c r="A4" s="263"/>
      <c r="B4" s="263"/>
      <c r="C4" s="263"/>
      <c r="D4" s="263"/>
      <c r="E4" s="263"/>
      <c r="F4" s="8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</row>
    <row r="5" spans="1:25" ht="21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64"/>
      <c r="X5" s="462" t="s">
        <v>62</v>
      </c>
    </row>
    <row r="6" spans="1:25" ht="24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65"/>
      <c r="X6" s="463"/>
    </row>
    <row r="7" spans="1:25" ht="22.5" customHeight="1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65" t="s">
        <v>59</v>
      </c>
      <c r="X7" s="463"/>
    </row>
    <row r="8" spans="1:25" ht="21.7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65" t="s">
        <v>60</v>
      </c>
      <c r="X8" s="463"/>
    </row>
    <row r="9" spans="1:25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65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66"/>
      <c r="X10" s="464"/>
    </row>
    <row r="11" spans="1:25" s="1" customFormat="1" x14ac:dyDescent="0.7">
      <c r="A11" s="1">
        <v>1</v>
      </c>
      <c r="B11" s="1" t="s">
        <v>355</v>
      </c>
      <c r="C11" s="1">
        <v>3</v>
      </c>
      <c r="D11" s="14">
        <v>0</v>
      </c>
      <c r="E11" s="14">
        <v>0</v>
      </c>
      <c r="F11" s="14">
        <v>14</v>
      </c>
      <c r="G11" s="51">
        <v>14</v>
      </c>
      <c r="H11" s="14">
        <v>150</v>
      </c>
      <c r="I11" s="73">
        <f>G11*H11</f>
        <v>2100</v>
      </c>
      <c r="J11" s="1">
        <v>1</v>
      </c>
      <c r="K11" s="59" t="s">
        <v>18</v>
      </c>
      <c r="L11" s="59" t="s">
        <v>22</v>
      </c>
      <c r="M11" s="59" t="s">
        <v>20</v>
      </c>
      <c r="N11" s="1">
        <v>44</v>
      </c>
      <c r="O11" s="168">
        <v>5500</v>
      </c>
      <c r="P11" s="168">
        <f>O11*N11</f>
        <v>242000</v>
      </c>
      <c r="Q11" s="59">
        <v>7</v>
      </c>
      <c r="R11" s="303">
        <v>16940</v>
      </c>
      <c r="S11" s="91">
        <f>P11-R11</f>
        <v>225060</v>
      </c>
      <c r="T11" s="91">
        <f>S11+I11</f>
        <v>227160</v>
      </c>
      <c r="U11" s="305">
        <v>450</v>
      </c>
      <c r="V11" s="91">
        <f>T11-U11</f>
        <v>226710</v>
      </c>
      <c r="W11" s="306">
        <v>0.3</v>
      </c>
      <c r="X11" s="143">
        <f>V11*W11%</f>
        <v>680.13</v>
      </c>
      <c r="Y11" s="29"/>
    </row>
    <row r="12" spans="1:25" s="29" customFormat="1" x14ac:dyDescent="0.7">
      <c r="A12" s="1">
        <v>2</v>
      </c>
      <c r="B12" s="230" t="s">
        <v>608</v>
      </c>
      <c r="C12" s="1">
        <v>3</v>
      </c>
      <c r="D12" s="28">
        <v>0</v>
      </c>
      <c r="E12" s="28">
        <v>0</v>
      </c>
      <c r="F12" s="28">
        <v>17</v>
      </c>
      <c r="G12" s="51">
        <v>17</v>
      </c>
      <c r="H12" s="14">
        <v>300</v>
      </c>
      <c r="I12" s="73">
        <f t="shared" ref="I12:I17" si="0">G12*H12</f>
        <v>5100</v>
      </c>
      <c r="J12" s="1">
        <v>2</v>
      </c>
      <c r="K12" s="59"/>
      <c r="L12" s="59"/>
      <c r="M12" s="59"/>
      <c r="N12" s="1"/>
      <c r="O12" s="168"/>
      <c r="P12" s="168"/>
      <c r="Q12" s="59"/>
      <c r="R12" s="303"/>
      <c r="S12" s="171"/>
      <c r="T12" s="91">
        <v>5100</v>
      </c>
      <c r="U12" s="348">
        <f>T12</f>
        <v>5100</v>
      </c>
      <c r="V12" s="267">
        <v>0</v>
      </c>
      <c r="W12" s="306">
        <v>0</v>
      </c>
      <c r="X12" s="143">
        <v>0</v>
      </c>
    </row>
    <row r="13" spans="1:25" s="29" customFormat="1" x14ac:dyDescent="0.7">
      <c r="A13" s="1">
        <v>3</v>
      </c>
      <c r="B13" s="230" t="s">
        <v>609</v>
      </c>
      <c r="C13" s="1">
        <v>1</v>
      </c>
      <c r="D13" s="14">
        <v>5</v>
      </c>
      <c r="E13" s="14">
        <v>2</v>
      </c>
      <c r="F13" s="14">
        <v>60</v>
      </c>
      <c r="G13" s="51">
        <v>2256</v>
      </c>
      <c r="H13" s="14">
        <v>100</v>
      </c>
      <c r="I13" s="73">
        <f t="shared" si="0"/>
        <v>225600</v>
      </c>
      <c r="J13" s="1">
        <v>3</v>
      </c>
      <c r="K13" s="59"/>
      <c r="L13" s="59"/>
      <c r="M13" s="59"/>
      <c r="N13" s="1"/>
      <c r="O13" s="168"/>
      <c r="P13" s="168"/>
      <c r="Q13" s="59"/>
      <c r="R13" s="303"/>
      <c r="S13" s="171"/>
      <c r="T13" s="91">
        <v>225600</v>
      </c>
      <c r="U13" s="348">
        <f t="shared" ref="U13:U17" si="1">T13</f>
        <v>225600</v>
      </c>
      <c r="V13" s="267">
        <v>0</v>
      </c>
      <c r="W13" s="306">
        <v>0</v>
      </c>
      <c r="X13" s="143">
        <v>0</v>
      </c>
    </row>
    <row r="14" spans="1:25" s="29" customFormat="1" x14ac:dyDescent="0.7">
      <c r="A14" s="1">
        <v>4</v>
      </c>
      <c r="B14" s="230" t="s">
        <v>610</v>
      </c>
      <c r="C14" s="1">
        <v>1</v>
      </c>
      <c r="D14" s="14">
        <v>6</v>
      </c>
      <c r="E14" s="14">
        <v>0</v>
      </c>
      <c r="F14" s="14">
        <v>56</v>
      </c>
      <c r="G14" s="51">
        <v>2456</v>
      </c>
      <c r="H14" s="14">
        <v>125</v>
      </c>
      <c r="I14" s="73">
        <f t="shared" si="0"/>
        <v>307000</v>
      </c>
      <c r="J14" s="1">
        <v>4</v>
      </c>
      <c r="K14" s="59"/>
      <c r="L14" s="59"/>
      <c r="M14" s="59"/>
      <c r="N14" s="1"/>
      <c r="O14" s="168"/>
      <c r="P14" s="168"/>
      <c r="Q14" s="59"/>
      <c r="R14" s="303"/>
      <c r="S14" s="171"/>
      <c r="T14" s="91">
        <v>307000</v>
      </c>
      <c r="U14" s="348">
        <f t="shared" si="1"/>
        <v>307000</v>
      </c>
      <c r="V14" s="267">
        <v>0</v>
      </c>
      <c r="W14" s="306">
        <v>0</v>
      </c>
      <c r="X14" s="143">
        <v>0</v>
      </c>
    </row>
    <row r="15" spans="1:25" s="29" customFormat="1" x14ac:dyDescent="0.7">
      <c r="A15" s="1">
        <v>5</v>
      </c>
      <c r="B15" s="230" t="s">
        <v>611</v>
      </c>
      <c r="C15" s="1">
        <v>1</v>
      </c>
      <c r="D15" s="14">
        <v>8</v>
      </c>
      <c r="E15" s="14">
        <v>1</v>
      </c>
      <c r="F15" s="14">
        <v>77</v>
      </c>
      <c r="G15" s="51">
        <v>3377</v>
      </c>
      <c r="H15" s="14">
        <v>100</v>
      </c>
      <c r="I15" s="73">
        <f t="shared" si="0"/>
        <v>337700</v>
      </c>
      <c r="J15" s="1">
        <v>5</v>
      </c>
      <c r="K15" s="59"/>
      <c r="L15" s="59"/>
      <c r="M15" s="59"/>
      <c r="N15" s="1"/>
      <c r="O15" s="168"/>
      <c r="P15" s="168"/>
      <c r="Q15" s="59"/>
      <c r="R15" s="303"/>
      <c r="S15" s="171"/>
      <c r="T15" s="91">
        <v>337700</v>
      </c>
      <c r="U15" s="348">
        <f t="shared" si="1"/>
        <v>337700</v>
      </c>
      <c r="V15" s="267">
        <v>0</v>
      </c>
      <c r="W15" s="306">
        <v>0</v>
      </c>
      <c r="X15" s="143">
        <v>0</v>
      </c>
    </row>
    <row r="16" spans="1:25" s="29" customFormat="1" x14ac:dyDescent="0.7">
      <c r="A16" s="1">
        <v>6</v>
      </c>
      <c r="B16" s="230" t="s">
        <v>612</v>
      </c>
      <c r="C16" s="1">
        <v>1</v>
      </c>
      <c r="D16" s="14">
        <v>0</v>
      </c>
      <c r="E16" s="14">
        <v>0</v>
      </c>
      <c r="F16" s="14">
        <v>14</v>
      </c>
      <c r="G16" s="51">
        <v>17</v>
      </c>
      <c r="H16" s="14">
        <v>100</v>
      </c>
      <c r="I16" s="73">
        <f t="shared" si="0"/>
        <v>1700</v>
      </c>
      <c r="J16" s="1">
        <v>6</v>
      </c>
      <c r="K16" s="59"/>
      <c r="L16" s="59"/>
      <c r="M16" s="59"/>
      <c r="N16" s="1"/>
      <c r="O16" s="168"/>
      <c r="P16" s="168"/>
      <c r="Q16" s="59"/>
      <c r="R16" s="303"/>
      <c r="S16" s="171"/>
      <c r="T16" s="91">
        <v>1700</v>
      </c>
      <c r="U16" s="348">
        <f t="shared" si="1"/>
        <v>1700</v>
      </c>
      <c r="V16" s="267">
        <v>0</v>
      </c>
      <c r="W16" s="306">
        <v>0</v>
      </c>
      <c r="X16" s="143">
        <v>0</v>
      </c>
    </row>
    <row r="17" spans="1:24" s="29" customFormat="1" x14ac:dyDescent="0.7">
      <c r="A17" s="1">
        <v>7</v>
      </c>
      <c r="B17" s="230" t="s">
        <v>613</v>
      </c>
      <c r="C17" s="1">
        <v>1</v>
      </c>
      <c r="D17" s="14">
        <v>0</v>
      </c>
      <c r="E17" s="14">
        <v>0</v>
      </c>
      <c r="F17" s="14">
        <v>31</v>
      </c>
      <c r="G17" s="51">
        <v>31</v>
      </c>
      <c r="H17" s="14">
        <v>100</v>
      </c>
      <c r="I17" s="73">
        <f t="shared" si="0"/>
        <v>3100</v>
      </c>
      <c r="J17" s="1">
        <v>7</v>
      </c>
      <c r="K17" s="59"/>
      <c r="L17" s="59"/>
      <c r="M17" s="59"/>
      <c r="N17" s="1"/>
      <c r="O17" s="168"/>
      <c r="P17" s="168"/>
      <c r="Q17" s="59"/>
      <c r="R17" s="303"/>
      <c r="S17" s="171"/>
      <c r="T17" s="91">
        <v>3100</v>
      </c>
      <c r="U17" s="348">
        <f t="shared" si="1"/>
        <v>3100</v>
      </c>
      <c r="V17" s="267">
        <v>0</v>
      </c>
      <c r="W17" s="306">
        <v>0</v>
      </c>
      <c r="X17" s="143">
        <v>0</v>
      </c>
    </row>
    <row r="18" spans="1:24" x14ac:dyDescent="0.7">
      <c r="I18" s="4"/>
      <c r="T18" s="4"/>
      <c r="U18" s="307"/>
      <c r="V18" s="309">
        <f>SUM(V11:V11)</f>
        <v>226710</v>
      </c>
      <c r="W18" s="308"/>
      <c r="X18" s="308">
        <f>SUM(X11:X11)</f>
        <v>680.13</v>
      </c>
    </row>
    <row r="20" spans="1:24" x14ac:dyDescent="0.7">
      <c r="A20" s="142"/>
    </row>
    <row r="23" spans="1:24" x14ac:dyDescent="0.7">
      <c r="B23" s="3" t="s">
        <v>209</v>
      </c>
      <c r="E23" s="3" t="s">
        <v>210</v>
      </c>
      <c r="N23" s="3" t="s">
        <v>475</v>
      </c>
    </row>
    <row r="24" spans="1:24" x14ac:dyDescent="0.7">
      <c r="E24" s="3" t="s">
        <v>211</v>
      </c>
    </row>
    <row r="25" spans="1:24" x14ac:dyDescent="0.7">
      <c r="E25" s="3" t="s">
        <v>212</v>
      </c>
    </row>
    <row r="26" spans="1:24" x14ac:dyDescent="0.7">
      <c r="E26" s="3" t="s">
        <v>213</v>
      </c>
    </row>
    <row r="27" spans="1:24" x14ac:dyDescent="0.7">
      <c r="E27" s="3" t="s">
        <v>214</v>
      </c>
    </row>
  </sheetData>
  <mergeCells count="29">
    <mergeCell ref="C6:C10"/>
    <mergeCell ref="D6:F7"/>
    <mergeCell ref="Q6:R6"/>
    <mergeCell ref="H6:H10"/>
    <mergeCell ref="I6:I10"/>
    <mergeCell ref="J6:J10"/>
    <mergeCell ref="P6:P10"/>
    <mergeCell ref="D8:D10"/>
    <mergeCell ref="E8:E10"/>
    <mergeCell ref="F8:F10"/>
    <mergeCell ref="L6:L10"/>
    <mergeCell ref="M6:M10"/>
    <mergeCell ref="G6:G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S6:S10"/>
    <mergeCell ref="Q7:Q10"/>
    <mergeCell ref="K6:K10"/>
    <mergeCell ref="N6:N10"/>
    <mergeCell ref="O6:O10"/>
    <mergeCell ref="R7:R10"/>
  </mergeCells>
  <pageMargins left="3.937007874015748E-2" right="3.937007874015748E-2" top="0.74803149606299213" bottom="0.74803149606299213" header="0.31496062992125984" footer="0.31496062992125984"/>
  <pageSetup paperSize="9" scale="78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Z21"/>
  <sheetViews>
    <sheetView zoomScale="90" zoomScaleNormal="90" workbookViewId="0">
      <selection sqref="A1:XFD3"/>
    </sheetView>
  </sheetViews>
  <sheetFormatPr defaultColWidth="9" defaultRowHeight="21" x14ac:dyDescent="0.7"/>
  <cols>
    <col min="1" max="1" width="3" style="3" customWidth="1"/>
    <col min="2" max="2" width="8.5" style="3" customWidth="1"/>
    <col min="3" max="3" width="6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1.33203125" style="3" customWidth="1"/>
    <col min="10" max="10" width="3.08203125" style="3" customWidth="1"/>
    <col min="11" max="11" width="8.08203125" style="3" customWidth="1"/>
    <col min="12" max="12" width="9.08203125" style="3" customWidth="1"/>
    <col min="13" max="13" width="8.5" style="3" customWidth="1"/>
    <col min="14" max="14" width="7.08203125" style="3" customWidth="1"/>
    <col min="15" max="15" width="6.58203125" style="3" customWidth="1"/>
    <col min="16" max="16" width="9" style="3" customWidth="1"/>
    <col min="17" max="17" width="7.08203125" style="3" customWidth="1"/>
    <col min="18" max="18" width="7.5" style="3" customWidth="1"/>
    <col min="19" max="19" width="9.83203125" style="3" customWidth="1"/>
    <col min="20" max="20" width="9.5" style="3" customWidth="1"/>
    <col min="21" max="21" width="10.5" style="3" customWidth="1"/>
    <col min="22" max="22" width="7.6640625" style="3" customWidth="1"/>
    <col min="23" max="23" width="9" style="3" customWidth="1"/>
    <col min="24" max="24" width="5.1640625" style="3" customWidth="1"/>
    <col min="25" max="25" width="8.08203125" style="3" customWidth="1"/>
    <col min="26" max="16384" width="9" style="3"/>
  </cols>
  <sheetData>
    <row r="1" spans="1:26" s="406" customFormat="1" ht="24" x14ac:dyDescent="0.8">
      <c r="W1" s="409" t="s">
        <v>57</v>
      </c>
    </row>
    <row r="2" spans="1:26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  <c r="Y2" s="448"/>
    </row>
    <row r="3" spans="1:26" s="406" customFormat="1" ht="24" x14ac:dyDescent="0.8">
      <c r="A3" s="449" t="s">
        <v>358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</row>
    <row r="4" spans="1:26" x14ac:dyDescent="0.7">
      <c r="A4" s="263"/>
      <c r="B4" s="263"/>
      <c r="C4" s="263"/>
      <c r="D4" s="263"/>
      <c r="E4" s="263"/>
      <c r="F4" s="8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  <c r="Y4" s="263"/>
    </row>
    <row r="5" spans="1:26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6" t="s">
        <v>428</v>
      </c>
      <c r="V5" s="459" t="s">
        <v>3</v>
      </c>
      <c r="W5" s="456" t="s">
        <v>4</v>
      </c>
      <c r="X5" s="264"/>
      <c r="Y5" s="462" t="s">
        <v>62</v>
      </c>
    </row>
    <row r="6" spans="1:26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57"/>
      <c r="V6" s="460"/>
      <c r="W6" s="457"/>
      <c r="X6" s="265"/>
      <c r="Y6" s="463"/>
    </row>
    <row r="7" spans="1:26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57"/>
      <c r="V7" s="460"/>
      <c r="W7" s="457"/>
      <c r="X7" s="265" t="s">
        <v>59</v>
      </c>
      <c r="Y7" s="463"/>
    </row>
    <row r="8" spans="1:26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57"/>
      <c r="V8" s="460"/>
      <c r="W8" s="457"/>
      <c r="X8" s="265" t="s">
        <v>60</v>
      </c>
      <c r="Y8" s="463"/>
    </row>
    <row r="9" spans="1:26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57"/>
      <c r="V9" s="460"/>
      <c r="W9" s="457"/>
      <c r="X9" s="265" t="s">
        <v>61</v>
      </c>
      <c r="Y9" s="463"/>
    </row>
    <row r="10" spans="1:26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58"/>
      <c r="V10" s="461"/>
      <c r="W10" s="458"/>
      <c r="X10" s="266"/>
      <c r="Y10" s="464"/>
    </row>
    <row r="11" spans="1:26" s="1" customFormat="1" x14ac:dyDescent="0.7">
      <c r="A11" s="1">
        <v>1</v>
      </c>
      <c r="B11" s="1" t="s">
        <v>357</v>
      </c>
      <c r="C11" s="1">
        <v>3</v>
      </c>
      <c r="D11" s="14">
        <v>0</v>
      </c>
      <c r="E11" s="14">
        <v>1</v>
      </c>
      <c r="F11" s="14">
        <v>54</v>
      </c>
      <c r="G11" s="51">
        <v>154</v>
      </c>
      <c r="H11" s="14">
        <v>125</v>
      </c>
      <c r="I11" s="73">
        <f>G11*H11</f>
        <v>19250</v>
      </c>
      <c r="J11" s="1">
        <v>1</v>
      </c>
      <c r="K11" s="1" t="s">
        <v>18</v>
      </c>
      <c r="L11" s="1" t="s">
        <v>22</v>
      </c>
      <c r="M11" s="1" t="s">
        <v>20</v>
      </c>
      <c r="N11" s="1">
        <v>32</v>
      </c>
      <c r="O11" s="16">
        <v>5500</v>
      </c>
      <c r="P11" s="17">
        <f>O11*N11</f>
        <v>176000</v>
      </c>
      <c r="Q11" s="59">
        <v>5</v>
      </c>
      <c r="R11" s="84">
        <v>8800</v>
      </c>
      <c r="S11" s="17">
        <f>P11-R11</f>
        <v>167200</v>
      </c>
      <c r="T11" s="17">
        <f>S11+I11</f>
        <v>186450</v>
      </c>
      <c r="U11" s="17">
        <f>T11</f>
        <v>186450</v>
      </c>
      <c r="V11" s="252">
        <v>18250</v>
      </c>
      <c r="W11" s="17">
        <f>T11-V11</f>
        <v>168200</v>
      </c>
      <c r="X11" s="76">
        <v>0.3</v>
      </c>
      <c r="Y11" s="17">
        <f>W11*X11%</f>
        <v>504.6</v>
      </c>
      <c r="Z11" s="29"/>
    </row>
    <row r="12" spans="1:26" x14ac:dyDescent="0.7">
      <c r="I12" s="4"/>
      <c r="T12" s="4"/>
      <c r="U12" s="4"/>
      <c r="W12" s="68">
        <f>SUM(W11:W11)</f>
        <v>168200</v>
      </c>
      <c r="X12" s="92"/>
      <c r="Y12" s="68">
        <f>SUM(Y11:Y11)</f>
        <v>504.6</v>
      </c>
    </row>
    <row r="14" spans="1:26" x14ac:dyDescent="0.7">
      <c r="A14" s="142"/>
    </row>
    <row r="17" spans="2:14" x14ac:dyDescent="0.7">
      <c r="B17" s="3" t="s">
        <v>209</v>
      </c>
      <c r="E17" s="3" t="s">
        <v>210</v>
      </c>
      <c r="N17" s="3" t="s">
        <v>476</v>
      </c>
    </row>
    <row r="18" spans="2:14" x14ac:dyDescent="0.7">
      <c r="E18" s="3" t="s">
        <v>211</v>
      </c>
    </row>
    <row r="19" spans="2:14" x14ac:dyDescent="0.7">
      <c r="E19" s="3" t="s">
        <v>212</v>
      </c>
    </row>
    <row r="20" spans="2:14" x14ac:dyDescent="0.7">
      <c r="E20" s="3" t="s">
        <v>213</v>
      </c>
    </row>
    <row r="21" spans="2:14" x14ac:dyDescent="0.7">
      <c r="E21" s="3" t="s">
        <v>214</v>
      </c>
    </row>
  </sheetData>
  <mergeCells count="30">
    <mergeCell ref="O6:O10"/>
    <mergeCell ref="P6:P10"/>
    <mergeCell ref="Q6:R6"/>
    <mergeCell ref="G6:G10"/>
    <mergeCell ref="D8:D10"/>
    <mergeCell ref="E8:E10"/>
    <mergeCell ref="F8:F10"/>
    <mergeCell ref="K6:K10"/>
    <mergeCell ref="N6:N10"/>
    <mergeCell ref="L6:L10"/>
    <mergeCell ref="M6:M10"/>
    <mergeCell ref="H6:H10"/>
    <mergeCell ref="I6:I10"/>
    <mergeCell ref="J6:J10"/>
    <mergeCell ref="U5:U10"/>
    <mergeCell ref="A2:Y2"/>
    <mergeCell ref="A3:Y3"/>
    <mergeCell ref="A5:I5"/>
    <mergeCell ref="J5:S5"/>
    <mergeCell ref="T5:T10"/>
    <mergeCell ref="V5:V10"/>
    <mergeCell ref="W5:W10"/>
    <mergeCell ref="Y5:Y10"/>
    <mergeCell ref="A6:A10"/>
    <mergeCell ref="B6:B10"/>
    <mergeCell ref="S6:S10"/>
    <mergeCell ref="Q7:Q10"/>
    <mergeCell ref="R7:R10"/>
    <mergeCell ref="C6:C10"/>
    <mergeCell ref="D6:F7"/>
  </mergeCells>
  <pageMargins left="3.937007874015748E-2" right="3.937007874015748E-2" top="0.74803149606299213" bottom="0.74803149606299213" header="0.31496062992125984" footer="0.31496062992125984"/>
  <pageSetup paperSize="9" scale="73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BM28"/>
  <sheetViews>
    <sheetView topLeftCell="N10" zoomScale="90" zoomScaleNormal="90" workbookViewId="0">
      <selection activeCell="AC26" sqref="AC26"/>
    </sheetView>
  </sheetViews>
  <sheetFormatPr defaultColWidth="9" defaultRowHeight="21" x14ac:dyDescent="0.7"/>
  <cols>
    <col min="1" max="1" width="3" style="3" customWidth="1"/>
    <col min="2" max="2" width="10" style="3" customWidth="1"/>
    <col min="3" max="3" width="5.5" style="3" customWidth="1"/>
    <col min="4" max="5" width="3.5" style="3" customWidth="1"/>
    <col min="6" max="6" width="4.08203125" style="3" customWidth="1"/>
    <col min="7" max="7" width="6" style="3" customWidth="1"/>
    <col min="8" max="8" width="6.5" style="3" customWidth="1"/>
    <col min="9" max="9" width="9.5" style="3" customWidth="1"/>
    <col min="10" max="10" width="3.33203125" style="3" customWidth="1"/>
    <col min="11" max="11" width="9.58203125" style="3" customWidth="1"/>
    <col min="12" max="12" width="7.6640625" style="3" customWidth="1"/>
    <col min="13" max="13" width="9.58203125" style="3" customWidth="1"/>
    <col min="14" max="14" width="7.1640625" style="3" customWidth="1"/>
    <col min="15" max="15" width="7.08203125" style="3" customWidth="1"/>
    <col min="16" max="16" width="9.08203125" style="3" customWidth="1"/>
    <col min="17" max="17" width="4.83203125" style="3" customWidth="1"/>
    <col min="18" max="18" width="7.83203125" style="3" customWidth="1"/>
    <col min="19" max="19" width="9.33203125" style="3" customWidth="1"/>
    <col min="20" max="20" width="10" style="3" customWidth="1"/>
    <col min="21" max="21" width="11.5" style="3" customWidth="1"/>
    <col min="22" max="22" width="10.6640625" style="3" customWidth="1"/>
    <col min="23" max="23" width="5.5" style="3" customWidth="1"/>
    <col min="24" max="24" width="8.58203125" style="3" customWidth="1"/>
    <col min="25" max="16384" width="9" style="3"/>
  </cols>
  <sheetData>
    <row r="1" spans="1:65" s="411" customFormat="1" ht="24" x14ac:dyDescent="0.8">
      <c r="V1" s="412" t="s">
        <v>491</v>
      </c>
    </row>
    <row r="2" spans="1:6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65" s="411" customFormat="1" ht="24" x14ac:dyDescent="0.8">
      <c r="A3" s="474" t="s">
        <v>359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65" x14ac:dyDescent="0.7">
      <c r="A4" s="263"/>
      <c r="B4" s="263"/>
      <c r="C4" s="263"/>
      <c r="D4" s="263"/>
      <c r="E4" s="263"/>
      <c r="F4" s="8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</row>
    <row r="5" spans="1:65" ht="2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64"/>
      <c r="X5" s="462" t="s">
        <v>62</v>
      </c>
    </row>
    <row r="6" spans="1:65" ht="27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526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65"/>
      <c r="X6" s="463"/>
    </row>
    <row r="7" spans="1:6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527"/>
      <c r="P7" s="435"/>
      <c r="Q7" s="434" t="s">
        <v>67</v>
      </c>
      <c r="R7" s="445" t="s">
        <v>215</v>
      </c>
      <c r="S7" s="435"/>
      <c r="T7" s="457"/>
      <c r="U7" s="460"/>
      <c r="V7" s="457"/>
      <c r="W7" s="265" t="s">
        <v>59</v>
      </c>
      <c r="X7" s="463"/>
    </row>
    <row r="8" spans="1:6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527"/>
      <c r="P8" s="435"/>
      <c r="Q8" s="435"/>
      <c r="R8" s="446"/>
      <c r="S8" s="435"/>
      <c r="T8" s="457"/>
      <c r="U8" s="460"/>
      <c r="V8" s="457"/>
      <c r="W8" s="265" t="s">
        <v>60</v>
      </c>
      <c r="X8" s="463"/>
    </row>
    <row r="9" spans="1:6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527"/>
      <c r="P9" s="435"/>
      <c r="Q9" s="435"/>
      <c r="R9" s="446"/>
      <c r="S9" s="435"/>
      <c r="T9" s="457"/>
      <c r="U9" s="460"/>
      <c r="V9" s="457"/>
      <c r="W9" s="265" t="s">
        <v>61</v>
      </c>
      <c r="X9" s="463"/>
    </row>
    <row r="10" spans="1:65" ht="18.7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528"/>
      <c r="P10" s="436"/>
      <c r="Q10" s="436"/>
      <c r="R10" s="447"/>
      <c r="S10" s="436"/>
      <c r="T10" s="458"/>
      <c r="U10" s="461"/>
      <c r="V10" s="458"/>
      <c r="W10" s="266"/>
      <c r="X10" s="464"/>
    </row>
    <row r="11" spans="1:65" s="1" customFormat="1" x14ac:dyDescent="0.7">
      <c r="A11" s="1">
        <v>1</v>
      </c>
      <c r="B11" s="1" t="s">
        <v>360</v>
      </c>
      <c r="C11" s="1">
        <v>1</v>
      </c>
      <c r="D11" s="14">
        <v>6</v>
      </c>
      <c r="E11" s="14">
        <v>0</v>
      </c>
      <c r="F11" s="14">
        <v>2</v>
      </c>
      <c r="G11" s="51">
        <v>2402</v>
      </c>
      <c r="H11" s="23">
        <v>125</v>
      </c>
      <c r="I11" s="77">
        <f>G11*H11</f>
        <v>300250</v>
      </c>
      <c r="J11" s="1">
        <v>1</v>
      </c>
      <c r="O11" s="17"/>
      <c r="P11" s="17"/>
      <c r="S11" s="17"/>
      <c r="T11" s="17">
        <f>I11</f>
        <v>300250</v>
      </c>
      <c r="U11" s="271">
        <v>300250</v>
      </c>
      <c r="V11" s="16">
        <f>T11-U11</f>
        <v>0</v>
      </c>
      <c r="W11" s="76">
        <v>0</v>
      </c>
      <c r="X11" s="16">
        <v>0</v>
      </c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</row>
    <row r="12" spans="1:65" s="1" customFormat="1" x14ac:dyDescent="0.7">
      <c r="A12" s="1">
        <v>2</v>
      </c>
      <c r="B12" s="1" t="s">
        <v>361</v>
      </c>
      <c r="C12" s="1">
        <v>1</v>
      </c>
      <c r="D12" s="14">
        <v>9</v>
      </c>
      <c r="E12" s="14">
        <v>1</v>
      </c>
      <c r="F12" s="14">
        <v>73</v>
      </c>
      <c r="G12" s="51">
        <v>3773</v>
      </c>
      <c r="H12" s="14">
        <v>125</v>
      </c>
      <c r="I12" s="77">
        <f t="shared" ref="I12:I17" si="0">G12*H12</f>
        <v>471625</v>
      </c>
      <c r="J12" s="1">
        <v>2</v>
      </c>
      <c r="O12" s="17"/>
      <c r="P12" s="17"/>
      <c r="S12" s="17"/>
      <c r="T12" s="17">
        <f>I12</f>
        <v>471625</v>
      </c>
      <c r="U12" s="271">
        <v>471625</v>
      </c>
      <c r="V12" s="16">
        <v>0</v>
      </c>
      <c r="W12" s="76">
        <v>0</v>
      </c>
      <c r="X12" s="16">
        <v>0</v>
      </c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</row>
    <row r="13" spans="1:65" s="1" customFormat="1" x14ac:dyDescent="0.7">
      <c r="A13" s="1">
        <v>3</v>
      </c>
      <c r="B13" s="1" t="s">
        <v>362</v>
      </c>
      <c r="C13" s="1">
        <v>3</v>
      </c>
      <c r="D13" s="14">
        <v>11</v>
      </c>
      <c r="E13" s="14">
        <v>0</v>
      </c>
      <c r="F13" s="14">
        <v>53</v>
      </c>
      <c r="G13" s="51">
        <v>4453</v>
      </c>
      <c r="H13" s="23">
        <v>125</v>
      </c>
      <c r="I13" s="77">
        <f t="shared" si="0"/>
        <v>556625</v>
      </c>
      <c r="J13" s="1">
        <v>3</v>
      </c>
      <c r="K13" s="1" t="s">
        <v>51</v>
      </c>
      <c r="L13" s="1" t="s">
        <v>22</v>
      </c>
      <c r="M13" s="1" t="s">
        <v>51</v>
      </c>
      <c r="O13" s="17"/>
      <c r="P13" s="17"/>
      <c r="S13" s="17"/>
      <c r="T13" s="17"/>
      <c r="U13" s="310"/>
      <c r="V13" s="17"/>
      <c r="W13" s="76"/>
      <c r="X13" s="17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</row>
    <row r="14" spans="1:65" s="1" customFormat="1" x14ac:dyDescent="0.7">
      <c r="C14" s="1">
        <v>3</v>
      </c>
      <c r="D14" s="14"/>
      <c r="E14" s="14"/>
      <c r="F14" s="14"/>
      <c r="G14" s="51"/>
      <c r="H14" s="23"/>
      <c r="I14" s="77">
        <f t="shared" si="0"/>
        <v>0</v>
      </c>
      <c r="J14" s="1">
        <v>4</v>
      </c>
      <c r="K14" s="1" t="s">
        <v>52</v>
      </c>
      <c r="L14" s="1" t="s">
        <v>22</v>
      </c>
      <c r="M14" s="1" t="s">
        <v>52</v>
      </c>
      <c r="N14" s="1">
        <v>43.39</v>
      </c>
      <c r="O14" s="17">
        <v>6800</v>
      </c>
      <c r="P14" s="17">
        <f>N14*O14</f>
        <v>295052</v>
      </c>
      <c r="Q14" s="1">
        <v>7</v>
      </c>
      <c r="R14" s="17">
        <v>20653.64</v>
      </c>
      <c r="S14" s="17">
        <f>P14-R14</f>
        <v>274398.36</v>
      </c>
      <c r="T14" s="177">
        <f>S14+I13</f>
        <v>831023.36</v>
      </c>
      <c r="U14" s="271">
        <v>525392.5</v>
      </c>
      <c r="V14" s="17">
        <f>T14-U14</f>
        <v>305630.86</v>
      </c>
      <c r="W14" s="76">
        <v>0.3</v>
      </c>
      <c r="X14" s="17">
        <f>V14*W14%</f>
        <v>916.89257999999995</v>
      </c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</row>
    <row r="15" spans="1:65" s="1" customFormat="1" x14ac:dyDescent="0.7">
      <c r="C15" s="1">
        <v>3</v>
      </c>
      <c r="D15" s="14"/>
      <c r="E15" s="14"/>
      <c r="F15" s="14"/>
      <c r="G15" s="51"/>
      <c r="H15" s="23"/>
      <c r="I15" s="77">
        <f t="shared" si="0"/>
        <v>0</v>
      </c>
      <c r="J15" s="1">
        <v>5</v>
      </c>
      <c r="K15" s="1" t="s">
        <v>46</v>
      </c>
      <c r="L15" s="1" t="s">
        <v>22</v>
      </c>
      <c r="M15" s="1" t="s">
        <v>46</v>
      </c>
      <c r="N15" s="1">
        <v>812.04</v>
      </c>
      <c r="O15" s="17">
        <v>450</v>
      </c>
      <c r="P15" s="17">
        <f>N15*O15</f>
        <v>365418</v>
      </c>
      <c r="Q15" s="1">
        <v>7</v>
      </c>
      <c r="R15" s="17">
        <v>25579.26</v>
      </c>
      <c r="S15" s="17">
        <f t="shared" ref="S15:S16" si="1">P15-R15</f>
        <v>339838.74</v>
      </c>
      <c r="T15" s="17">
        <v>0</v>
      </c>
      <c r="U15" s="271">
        <f>S15</f>
        <v>339838.74</v>
      </c>
      <c r="V15" s="17">
        <f>S15</f>
        <v>339838.74</v>
      </c>
      <c r="W15" s="76">
        <v>0.3</v>
      </c>
      <c r="X15" s="17">
        <f t="shared" ref="X15:X16" si="2">V15*W15%</f>
        <v>1019.51622</v>
      </c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</row>
    <row r="16" spans="1:65" s="1" customFormat="1" x14ac:dyDescent="0.7">
      <c r="C16" s="1">
        <v>3</v>
      </c>
      <c r="D16" s="14"/>
      <c r="E16" s="14"/>
      <c r="F16" s="14"/>
      <c r="G16" s="51"/>
      <c r="H16" s="23"/>
      <c r="I16" s="77">
        <f t="shared" si="0"/>
        <v>0</v>
      </c>
      <c r="J16" s="1">
        <v>6</v>
      </c>
      <c r="K16" s="1" t="s">
        <v>32</v>
      </c>
      <c r="L16" s="1" t="s">
        <v>22</v>
      </c>
      <c r="M16" s="1" t="s">
        <v>32</v>
      </c>
      <c r="N16" s="1">
        <v>144</v>
      </c>
      <c r="O16" s="17">
        <v>5500</v>
      </c>
      <c r="P16" s="17">
        <f>N16*O16</f>
        <v>792000</v>
      </c>
      <c r="Q16" s="1">
        <v>7</v>
      </c>
      <c r="R16" s="17">
        <v>55400</v>
      </c>
      <c r="S16" s="17">
        <f t="shared" si="1"/>
        <v>736600</v>
      </c>
      <c r="T16" s="17">
        <v>0</v>
      </c>
      <c r="U16" s="271">
        <f>S16</f>
        <v>736600</v>
      </c>
      <c r="V16" s="17">
        <f>S16</f>
        <v>736600</v>
      </c>
      <c r="W16" s="76">
        <v>0.3</v>
      </c>
      <c r="X16" s="17">
        <f t="shared" si="2"/>
        <v>2209.8000000000002</v>
      </c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</row>
    <row r="17" spans="1:65" s="1" customFormat="1" x14ac:dyDescent="0.7">
      <c r="A17" s="1">
        <v>4</v>
      </c>
      <c r="B17" s="1" t="s">
        <v>363</v>
      </c>
      <c r="C17" s="1">
        <v>1</v>
      </c>
      <c r="D17" s="14">
        <v>39</v>
      </c>
      <c r="E17" s="14">
        <v>1</v>
      </c>
      <c r="F17" s="14">
        <v>65</v>
      </c>
      <c r="G17" s="51">
        <v>15765</v>
      </c>
      <c r="H17" s="23">
        <v>125</v>
      </c>
      <c r="I17" s="77">
        <f t="shared" si="0"/>
        <v>1970625</v>
      </c>
      <c r="J17" s="1">
        <v>7</v>
      </c>
      <c r="O17" s="17"/>
      <c r="P17" s="17"/>
      <c r="S17" s="17"/>
      <c r="T17" s="17">
        <f>I17</f>
        <v>1970625</v>
      </c>
      <c r="U17" s="272">
        <f>T17</f>
        <v>1970625</v>
      </c>
      <c r="V17" s="16">
        <v>0</v>
      </c>
      <c r="W17" s="76">
        <v>0</v>
      </c>
      <c r="X17" s="16">
        <v>0</v>
      </c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</row>
    <row r="18" spans="1:65" s="1" customFormat="1" x14ac:dyDescent="0.7">
      <c r="A18" s="1">
        <v>5</v>
      </c>
      <c r="B18" s="1" t="s">
        <v>364</v>
      </c>
      <c r="C18" s="1">
        <v>1</v>
      </c>
      <c r="D18" s="14">
        <v>35</v>
      </c>
      <c r="E18" s="14">
        <v>3</v>
      </c>
      <c r="F18" s="14">
        <v>56</v>
      </c>
      <c r="G18" s="51">
        <v>14356</v>
      </c>
      <c r="H18" s="23">
        <v>125</v>
      </c>
      <c r="I18" s="77">
        <f t="shared" ref="I18" si="3">G18*H18</f>
        <v>1794500</v>
      </c>
      <c r="J18" s="1">
        <v>8</v>
      </c>
      <c r="O18" s="17"/>
      <c r="P18" s="17"/>
      <c r="S18" s="17"/>
      <c r="T18" s="17">
        <f>I18</f>
        <v>1794500</v>
      </c>
      <c r="U18" s="272">
        <f>T18</f>
        <v>1794500</v>
      </c>
      <c r="V18" s="16">
        <v>0</v>
      </c>
      <c r="W18" s="76">
        <v>0</v>
      </c>
      <c r="X18" s="16">
        <v>0</v>
      </c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</row>
    <row r="19" spans="1:65" s="1" customFormat="1" x14ac:dyDescent="0.7">
      <c r="A19" s="1">
        <v>6</v>
      </c>
      <c r="B19" s="1" t="s">
        <v>721</v>
      </c>
      <c r="C19" s="1">
        <v>1</v>
      </c>
      <c r="D19" s="14">
        <v>8</v>
      </c>
      <c r="E19" s="14">
        <v>3</v>
      </c>
      <c r="F19" s="14">
        <v>23</v>
      </c>
      <c r="G19" s="51">
        <v>3523</v>
      </c>
      <c r="H19" s="23">
        <v>150</v>
      </c>
      <c r="I19" s="77">
        <v>528450</v>
      </c>
      <c r="O19" s="17"/>
      <c r="P19" s="17"/>
      <c r="S19" s="17"/>
      <c r="T19" s="77">
        <v>528450</v>
      </c>
      <c r="U19" s="272">
        <v>0</v>
      </c>
      <c r="V19" s="77">
        <v>528450</v>
      </c>
      <c r="W19" s="76">
        <v>0.01</v>
      </c>
      <c r="X19" s="17">
        <v>52.85</v>
      </c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</row>
    <row r="20" spans="1:65" s="1" customFormat="1" x14ac:dyDescent="0.7">
      <c r="A20" s="1">
        <v>7</v>
      </c>
      <c r="B20" s="1" t="s">
        <v>722</v>
      </c>
      <c r="C20" s="1">
        <v>1</v>
      </c>
      <c r="D20" s="14">
        <v>12</v>
      </c>
      <c r="E20" s="14">
        <v>2</v>
      </c>
      <c r="F20" s="14">
        <v>50</v>
      </c>
      <c r="G20" s="51">
        <v>5050</v>
      </c>
      <c r="H20" s="23">
        <v>200</v>
      </c>
      <c r="I20" s="77">
        <v>1010000</v>
      </c>
      <c r="O20" s="17"/>
      <c r="P20" s="17"/>
      <c r="S20" s="17"/>
      <c r="T20" s="77">
        <v>1010000</v>
      </c>
      <c r="U20" s="272">
        <v>0</v>
      </c>
      <c r="V20" s="77">
        <v>1010000</v>
      </c>
      <c r="W20" s="76">
        <v>0.01</v>
      </c>
      <c r="X20" s="17">
        <v>101</v>
      </c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</row>
    <row r="21" spans="1:65" x14ac:dyDescent="0.7">
      <c r="D21" s="29"/>
      <c r="E21" s="29"/>
      <c r="F21" s="29"/>
      <c r="V21" s="68">
        <f>SUM(V11:V20)</f>
        <v>2920519.6</v>
      </c>
      <c r="W21" s="92"/>
      <c r="X21" s="68">
        <f>SUM(X14:X20)</f>
        <v>4300.0588000000007</v>
      </c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</row>
    <row r="22" spans="1:65" x14ac:dyDescent="0.7">
      <c r="X22" s="4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</row>
    <row r="23" spans="1:65" x14ac:dyDescent="0.7">
      <c r="A23" s="142"/>
    </row>
    <row r="24" spans="1:65" x14ac:dyDescent="0.7">
      <c r="B24" s="3" t="s">
        <v>209</v>
      </c>
      <c r="E24" s="3" t="s">
        <v>210</v>
      </c>
      <c r="N24" s="3" t="s">
        <v>507</v>
      </c>
    </row>
    <row r="25" spans="1:65" x14ac:dyDescent="0.7">
      <c r="E25" s="3" t="s">
        <v>211</v>
      </c>
    </row>
    <row r="26" spans="1:65" x14ac:dyDescent="0.7">
      <c r="E26" s="3" t="s">
        <v>212</v>
      </c>
    </row>
    <row r="27" spans="1:65" x14ac:dyDescent="0.7">
      <c r="E27" s="3" t="s">
        <v>213</v>
      </c>
    </row>
    <row r="28" spans="1:65" x14ac:dyDescent="0.7">
      <c r="E28" s="3" t="s">
        <v>214</v>
      </c>
    </row>
  </sheetData>
  <mergeCells count="29">
    <mergeCell ref="O6:O10"/>
    <mergeCell ref="P6:P10"/>
    <mergeCell ref="Q6:R6"/>
    <mergeCell ref="S6:S10"/>
    <mergeCell ref="Q7:Q10"/>
    <mergeCell ref="R7:R10"/>
    <mergeCell ref="J6:J10"/>
    <mergeCell ref="L6:L10"/>
    <mergeCell ref="M6:M10"/>
    <mergeCell ref="D8:D10"/>
    <mergeCell ref="E8:E10"/>
    <mergeCell ref="F8:F10"/>
    <mergeCell ref="K6:K10"/>
    <mergeCell ref="N6:N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</mergeCells>
  <pageMargins left="3.937007874015748E-2" right="3.937007874015748E-2" top="0.74803149606299213" bottom="0.74803149606299213" header="0.31496062992125984" footer="0.31496062992125984"/>
  <pageSetup paperSize="9" scale="78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Y23"/>
  <sheetViews>
    <sheetView topLeftCell="K1" zoomScale="90" zoomScaleNormal="90" workbookViewId="0">
      <selection activeCell="K1" sqref="A1:XFD3"/>
    </sheetView>
  </sheetViews>
  <sheetFormatPr defaultColWidth="9" defaultRowHeight="21" x14ac:dyDescent="0.7"/>
  <cols>
    <col min="1" max="1" width="3" style="3" customWidth="1"/>
    <col min="2" max="2" width="9.33203125" style="3" customWidth="1"/>
    <col min="3" max="3" width="6.08203125" style="3" customWidth="1"/>
    <col min="4" max="5" width="3.33203125" style="3" customWidth="1"/>
    <col min="6" max="6" width="3.5" style="3" customWidth="1"/>
    <col min="7" max="7" width="5.83203125" style="3" customWidth="1"/>
    <col min="8" max="8" width="6.83203125" style="3" customWidth="1"/>
    <col min="9" max="9" width="9.08203125" style="3" customWidth="1"/>
    <col min="10" max="10" width="3.5" style="3" customWidth="1"/>
    <col min="11" max="11" width="7.6640625" style="3" customWidth="1"/>
    <col min="12" max="12" width="8.33203125" style="3" customWidth="1"/>
    <col min="13" max="13" width="10.83203125" style="3" customWidth="1"/>
    <col min="14" max="14" width="7.6640625" style="3" customWidth="1"/>
    <col min="15" max="15" width="7.08203125" style="3" customWidth="1"/>
    <col min="16" max="16" width="8.5" style="3" customWidth="1"/>
    <col min="17" max="17" width="6.08203125" style="3" customWidth="1"/>
    <col min="18" max="18" width="8.6640625" style="3" customWidth="1"/>
    <col min="19" max="19" width="8.5" style="3" customWidth="1"/>
    <col min="20" max="20" width="9.5" style="3" customWidth="1"/>
    <col min="21" max="21" width="9" style="3" customWidth="1"/>
    <col min="22" max="22" width="10.1640625" style="3" customWidth="1"/>
    <col min="23" max="23" width="5.58203125" style="3" customWidth="1"/>
    <col min="24" max="24" width="8.6640625" style="3" customWidth="1"/>
    <col min="25" max="16384" width="9" style="3"/>
  </cols>
  <sheetData>
    <row r="1" spans="1:25" s="406" customFormat="1" ht="24" x14ac:dyDescent="0.8">
      <c r="V1" s="409" t="s">
        <v>57</v>
      </c>
    </row>
    <row r="2" spans="1:2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5" s="406" customFormat="1" ht="24" x14ac:dyDescent="0.8">
      <c r="A3" s="449" t="s">
        <v>365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25" x14ac:dyDescent="0.7">
      <c r="A4" s="263"/>
      <c r="B4" s="263"/>
      <c r="C4" s="263"/>
      <c r="D4" s="263"/>
      <c r="E4" s="263"/>
      <c r="F4" s="8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</row>
    <row r="5" spans="1:25" ht="25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64"/>
      <c r="X5" s="462" t="s">
        <v>62</v>
      </c>
    </row>
    <row r="6" spans="1:25" ht="24.75" customHeight="1" x14ac:dyDescent="0.7">
      <c r="A6" s="425" t="s">
        <v>5</v>
      </c>
      <c r="B6" s="428" t="s">
        <v>68</v>
      </c>
      <c r="C6" s="428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65"/>
      <c r="X6" s="463"/>
    </row>
    <row r="7" spans="1:25" ht="28.5" customHeight="1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65" t="s">
        <v>59</v>
      </c>
      <c r="X7" s="463"/>
    </row>
    <row r="8" spans="1:25" ht="22.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65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65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66"/>
      <c r="X10" s="464"/>
    </row>
    <row r="11" spans="1:25" s="1" customFormat="1" x14ac:dyDescent="0.7">
      <c r="A11" s="1">
        <v>1</v>
      </c>
      <c r="B11" s="1" t="s">
        <v>395</v>
      </c>
      <c r="C11" s="1">
        <v>1</v>
      </c>
      <c r="D11" s="14">
        <v>1</v>
      </c>
      <c r="E11" s="14">
        <v>1</v>
      </c>
      <c r="F11" s="14">
        <v>37</v>
      </c>
      <c r="G11" s="51">
        <v>537</v>
      </c>
      <c r="H11" s="23">
        <v>300</v>
      </c>
      <c r="I11" s="77">
        <f>G11*H11</f>
        <v>161100</v>
      </c>
      <c r="J11" s="1">
        <v>1</v>
      </c>
      <c r="O11" s="168"/>
      <c r="P11" s="168"/>
      <c r="R11" s="143"/>
      <c r="S11" s="143">
        <v>0</v>
      </c>
      <c r="T11" s="17">
        <f>I11</f>
        <v>161100</v>
      </c>
      <c r="U11" s="82">
        <v>161100</v>
      </c>
      <c r="V11" s="17">
        <v>0</v>
      </c>
      <c r="W11" s="76">
        <v>0</v>
      </c>
      <c r="X11" s="17">
        <v>0</v>
      </c>
      <c r="Y11" s="29"/>
    </row>
    <row r="12" spans="1:25" s="1" customFormat="1" x14ac:dyDescent="0.7">
      <c r="A12" s="1">
        <v>2</v>
      </c>
      <c r="B12" s="1" t="s">
        <v>396</v>
      </c>
      <c r="C12" s="1">
        <v>3</v>
      </c>
      <c r="D12" s="14">
        <v>4</v>
      </c>
      <c r="E12" s="14">
        <v>1</v>
      </c>
      <c r="F12" s="14">
        <v>84</v>
      </c>
      <c r="G12" s="51">
        <v>1784</v>
      </c>
      <c r="H12" s="23">
        <v>125</v>
      </c>
      <c r="I12" s="77">
        <f t="shared" ref="I12" si="0">G12*H12</f>
        <v>223000</v>
      </c>
      <c r="J12" s="1">
        <v>2</v>
      </c>
      <c r="K12" s="1" t="s">
        <v>18</v>
      </c>
      <c r="L12" s="1" t="s">
        <v>22</v>
      </c>
      <c r="M12" s="1" t="s">
        <v>53</v>
      </c>
      <c r="O12" s="168"/>
      <c r="P12" s="168"/>
      <c r="R12" s="143"/>
      <c r="S12" s="143"/>
      <c r="T12" s="17"/>
      <c r="U12" s="78"/>
      <c r="V12" s="17"/>
      <c r="W12" s="76"/>
      <c r="X12" s="17"/>
      <c r="Y12" s="29"/>
    </row>
    <row r="13" spans="1:25" s="1" customFormat="1" x14ac:dyDescent="0.7">
      <c r="G13" s="51"/>
      <c r="H13" s="23"/>
      <c r="I13" s="90"/>
      <c r="L13" s="1" t="s">
        <v>22</v>
      </c>
      <c r="M13" s="1" t="s">
        <v>52</v>
      </c>
      <c r="N13" s="1">
        <v>72</v>
      </c>
      <c r="O13" s="168">
        <v>6800</v>
      </c>
      <c r="P13" s="168">
        <f>O13*N13</f>
        <v>489600</v>
      </c>
      <c r="Q13" s="1">
        <v>4</v>
      </c>
      <c r="R13" s="91">
        <v>19584</v>
      </c>
      <c r="S13" s="143">
        <f>P13-R13</f>
        <v>470016</v>
      </c>
      <c r="T13" s="17">
        <f>S13+I12</f>
        <v>693016</v>
      </c>
      <c r="U13" s="82">
        <v>214562.5</v>
      </c>
      <c r="V13" s="17">
        <f>T13-U13</f>
        <v>478453.5</v>
      </c>
      <c r="W13" s="76">
        <v>0.3</v>
      </c>
      <c r="X13" s="17">
        <f>V13*W13%</f>
        <v>1435.3605</v>
      </c>
      <c r="Y13" s="29"/>
    </row>
    <row r="14" spans="1:25" s="1" customFormat="1" x14ac:dyDescent="0.7">
      <c r="G14" s="13"/>
      <c r="H14" s="23"/>
      <c r="I14" s="90"/>
      <c r="L14" s="1" t="s">
        <v>22</v>
      </c>
      <c r="M14" s="1" t="s">
        <v>32</v>
      </c>
      <c r="N14" s="1">
        <v>90</v>
      </c>
      <c r="O14" s="168">
        <v>5500</v>
      </c>
      <c r="P14" s="168">
        <f>O14*N14</f>
        <v>495000</v>
      </c>
      <c r="Q14" s="1">
        <v>4</v>
      </c>
      <c r="R14" s="91">
        <v>19800</v>
      </c>
      <c r="S14" s="143">
        <f t="shared" ref="S14:S15" si="1">P14-R14</f>
        <v>475200</v>
      </c>
      <c r="T14" s="17">
        <f>S14</f>
        <v>475200</v>
      </c>
      <c r="U14" s="82">
        <v>0</v>
      </c>
      <c r="V14" s="17">
        <f>T14</f>
        <v>475200</v>
      </c>
      <c r="W14" s="76">
        <v>0.3</v>
      </c>
      <c r="X14" s="17">
        <f t="shared" ref="X14:X15" si="2">V14*W14%</f>
        <v>1425.6000000000001</v>
      </c>
      <c r="Y14" s="29"/>
    </row>
    <row r="15" spans="1:25" s="1" customFormat="1" x14ac:dyDescent="0.7">
      <c r="G15" s="13"/>
      <c r="H15" s="23"/>
      <c r="I15" s="90"/>
      <c r="L15" s="1" t="s">
        <v>22</v>
      </c>
      <c r="M15" s="1" t="s">
        <v>46</v>
      </c>
      <c r="N15" s="1">
        <v>108</v>
      </c>
      <c r="O15" s="168">
        <v>450</v>
      </c>
      <c r="P15" s="168">
        <f>O15*N15</f>
        <v>48600</v>
      </c>
      <c r="Q15" s="1">
        <v>4</v>
      </c>
      <c r="R15" s="91">
        <v>1944</v>
      </c>
      <c r="S15" s="143">
        <f t="shared" si="1"/>
        <v>46656</v>
      </c>
      <c r="T15" s="17">
        <f>S15</f>
        <v>46656</v>
      </c>
      <c r="U15" s="82">
        <v>0</v>
      </c>
      <c r="V15" s="17">
        <f>T15</f>
        <v>46656</v>
      </c>
      <c r="W15" s="76">
        <v>0.3</v>
      </c>
      <c r="X15" s="17">
        <f t="shared" si="2"/>
        <v>139.96799999999999</v>
      </c>
      <c r="Y15" s="29"/>
    </row>
    <row r="16" spans="1:25" s="1" customFormat="1" x14ac:dyDescent="0.7">
      <c r="A16" s="29"/>
      <c r="B16" s="29"/>
      <c r="C16" s="29"/>
      <c r="D16" s="29"/>
      <c r="E16" s="29"/>
      <c r="F16" s="29"/>
      <c r="G16" s="178"/>
      <c r="H16" s="179"/>
      <c r="I16" s="180"/>
      <c r="J16" s="29"/>
      <c r="K16" s="29"/>
      <c r="L16" s="29"/>
      <c r="M16" s="29"/>
      <c r="N16" s="29"/>
      <c r="O16" s="156"/>
      <c r="P16" s="156"/>
      <c r="Q16" s="29"/>
      <c r="R16" s="29"/>
      <c r="S16" s="156"/>
      <c r="T16" s="157"/>
      <c r="U16" s="158"/>
      <c r="V16" s="68">
        <f>SUM(V11:V15)</f>
        <v>1000309.5</v>
      </c>
      <c r="W16" s="181"/>
      <c r="X16" s="68">
        <f>SUM(X13:X15)</f>
        <v>3000.9285</v>
      </c>
      <c r="Y16" s="29"/>
    </row>
    <row r="18" spans="1:14" x14ac:dyDescent="0.7">
      <c r="A18" s="142"/>
    </row>
    <row r="19" spans="1:14" x14ac:dyDescent="0.7">
      <c r="B19" s="3" t="s">
        <v>209</v>
      </c>
      <c r="E19" s="3" t="s">
        <v>210</v>
      </c>
      <c r="N19" s="3" t="s">
        <v>477</v>
      </c>
    </row>
    <row r="20" spans="1:14" x14ac:dyDescent="0.7">
      <c r="E20" s="3" t="s">
        <v>211</v>
      </c>
    </row>
    <row r="21" spans="1:14" x14ac:dyDescent="0.7">
      <c r="E21" s="3" t="s">
        <v>212</v>
      </c>
    </row>
    <row r="22" spans="1:14" x14ac:dyDescent="0.7">
      <c r="E22" s="3" t="s">
        <v>213</v>
      </c>
    </row>
    <row r="23" spans="1:14" x14ac:dyDescent="0.7">
      <c r="E23" s="3" t="s">
        <v>214</v>
      </c>
    </row>
  </sheetData>
  <mergeCells count="29">
    <mergeCell ref="N6:N10"/>
    <mergeCell ref="O6:O10"/>
    <mergeCell ref="P6:P10"/>
    <mergeCell ref="Q6:R6"/>
    <mergeCell ref="S6:S10"/>
    <mergeCell ref="Q7:Q10"/>
    <mergeCell ref="R7:R10"/>
    <mergeCell ref="L6:L10"/>
    <mergeCell ref="M6:M10"/>
    <mergeCell ref="D8:D10"/>
    <mergeCell ref="E8:E10"/>
    <mergeCell ref="F8:F10"/>
    <mergeCell ref="K6:K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J6:J10"/>
  </mergeCells>
  <pageMargins left="3.937007874015748E-2" right="3.937007874015748E-2" top="0.74803149606299213" bottom="0.74803149606299213" header="0.31496062992125984" footer="0.31496062992125984"/>
  <pageSetup paperSize="9" scale="79" orientation="landscape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BN28"/>
  <sheetViews>
    <sheetView topLeftCell="O1" zoomScale="90" zoomScaleNormal="90" workbookViewId="0">
      <selection activeCell="Z11" sqref="Z11:BN23"/>
    </sheetView>
  </sheetViews>
  <sheetFormatPr defaultColWidth="9" defaultRowHeight="21" x14ac:dyDescent="0.7"/>
  <cols>
    <col min="1" max="1" width="3" style="3" customWidth="1"/>
    <col min="2" max="2" width="10.5" style="3" customWidth="1"/>
    <col min="3" max="3" width="6.0820312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7.5" style="3" customWidth="1"/>
    <col min="9" max="9" width="9" style="3" customWidth="1"/>
    <col min="10" max="10" width="4.33203125" style="3" customWidth="1"/>
    <col min="11" max="13" width="10.1640625" style="3" customWidth="1"/>
    <col min="14" max="14" width="7.6640625" style="3" customWidth="1"/>
    <col min="15" max="15" width="8" style="3" customWidth="1"/>
    <col min="16" max="16" width="9.6640625" style="3" customWidth="1"/>
    <col min="17" max="17" width="6.5" style="3" customWidth="1"/>
    <col min="18" max="18" width="8.83203125" style="3" customWidth="1"/>
    <col min="19" max="19" width="9.58203125" style="3" bestFit="1" customWidth="1"/>
    <col min="20" max="20" width="12.08203125" style="3" customWidth="1"/>
    <col min="21" max="21" width="10.33203125" style="3" customWidth="1"/>
    <col min="22" max="22" width="9.83203125" style="3" customWidth="1"/>
    <col min="23" max="23" width="6.58203125" style="3" customWidth="1"/>
    <col min="24" max="24" width="10.08203125" style="3" customWidth="1"/>
    <col min="25" max="16384" width="9" style="3"/>
  </cols>
  <sheetData>
    <row r="1" spans="1:66" s="406" customFormat="1" ht="24" x14ac:dyDescent="0.8">
      <c r="V1" s="409" t="s">
        <v>57</v>
      </c>
    </row>
    <row r="2" spans="1:66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66" s="406" customFormat="1" ht="24" x14ac:dyDescent="0.8">
      <c r="A3" s="449" t="s">
        <v>371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66" x14ac:dyDescent="0.7">
      <c r="A4" s="263"/>
      <c r="B4" s="263"/>
      <c r="C4" s="263"/>
      <c r="D4" s="263"/>
      <c r="E4" s="263"/>
      <c r="F4" s="8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</row>
    <row r="5" spans="1:66" ht="24.7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529" t="s">
        <v>3</v>
      </c>
      <c r="V5" s="532" t="s">
        <v>4</v>
      </c>
      <c r="W5" s="264"/>
      <c r="X5" s="534" t="s">
        <v>62</v>
      </c>
    </row>
    <row r="6" spans="1:66" ht="24.7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530"/>
      <c r="V6" s="533"/>
      <c r="W6" s="265"/>
      <c r="X6" s="535"/>
    </row>
    <row r="7" spans="1:66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530"/>
      <c r="V7" s="533"/>
      <c r="W7" s="265" t="s">
        <v>59</v>
      </c>
      <c r="X7" s="535"/>
    </row>
    <row r="8" spans="1:66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530"/>
      <c r="V8" s="533"/>
      <c r="W8" s="265" t="s">
        <v>60</v>
      </c>
      <c r="X8" s="535"/>
    </row>
    <row r="9" spans="1:66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530"/>
      <c r="V9" s="533"/>
      <c r="W9" s="265" t="s">
        <v>61</v>
      </c>
      <c r="X9" s="535"/>
    </row>
    <row r="10" spans="1:66" ht="1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531"/>
      <c r="V10" s="532"/>
      <c r="W10" s="266"/>
      <c r="X10" s="534"/>
    </row>
    <row r="11" spans="1:66" s="1" customFormat="1" x14ac:dyDescent="0.7">
      <c r="A11" s="1">
        <v>1</v>
      </c>
      <c r="B11" s="1" t="s">
        <v>372</v>
      </c>
      <c r="C11" s="1">
        <v>1</v>
      </c>
      <c r="D11" s="14">
        <v>0</v>
      </c>
      <c r="E11" s="14">
        <v>0</v>
      </c>
      <c r="F11" s="14">
        <v>34</v>
      </c>
      <c r="G11" s="51">
        <v>34</v>
      </c>
      <c r="H11" s="14">
        <v>125</v>
      </c>
      <c r="I11" s="77">
        <f>G11*H11</f>
        <v>4250</v>
      </c>
      <c r="J11" s="1">
        <v>1</v>
      </c>
      <c r="O11" s="171"/>
      <c r="P11" s="171"/>
      <c r="R11" s="143"/>
      <c r="S11" s="143"/>
      <c r="T11" s="91">
        <f>I11</f>
        <v>4250</v>
      </c>
      <c r="U11" s="299">
        <f>T11</f>
        <v>4250</v>
      </c>
      <c r="V11" s="15">
        <v>0</v>
      </c>
      <c r="W11" s="76">
        <v>0</v>
      </c>
      <c r="X11" s="143">
        <v>0</v>
      </c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</row>
    <row r="12" spans="1:66" s="1" customFormat="1" x14ac:dyDescent="0.7">
      <c r="A12" s="1">
        <v>2</v>
      </c>
      <c r="B12" s="1" t="s">
        <v>373</v>
      </c>
      <c r="C12" s="1">
        <v>1</v>
      </c>
      <c r="D12" s="14">
        <v>0</v>
      </c>
      <c r="E12" s="14">
        <v>0</v>
      </c>
      <c r="F12" s="14">
        <v>48</v>
      </c>
      <c r="G12" s="51">
        <v>48</v>
      </c>
      <c r="H12" s="14">
        <v>125</v>
      </c>
      <c r="I12" s="77">
        <f t="shared" ref="I12:I16" si="0">G12*H12</f>
        <v>6000</v>
      </c>
      <c r="J12" s="1">
        <v>2</v>
      </c>
      <c r="O12" s="171"/>
      <c r="P12" s="171"/>
      <c r="R12" s="143"/>
      <c r="S12" s="143"/>
      <c r="T12" s="91">
        <f t="shared" ref="T12:T16" si="1">I12</f>
        <v>6000</v>
      </c>
      <c r="U12" s="299">
        <f t="shared" ref="U12:U16" si="2">T12</f>
        <v>6000</v>
      </c>
      <c r="V12" s="15">
        <v>0</v>
      </c>
      <c r="W12" s="76">
        <v>0</v>
      </c>
      <c r="X12" s="143">
        <v>0</v>
      </c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</row>
    <row r="13" spans="1:66" s="1" customFormat="1" x14ac:dyDescent="0.7">
      <c r="A13" s="1">
        <v>3</v>
      </c>
      <c r="B13" s="1" t="s">
        <v>374</v>
      </c>
      <c r="C13" s="1">
        <v>1</v>
      </c>
      <c r="D13" s="14">
        <v>8</v>
      </c>
      <c r="E13" s="14">
        <v>0</v>
      </c>
      <c r="F13" s="14">
        <v>20</v>
      </c>
      <c r="G13" s="51">
        <v>3220</v>
      </c>
      <c r="H13" s="23">
        <v>125</v>
      </c>
      <c r="I13" s="77">
        <f t="shared" si="0"/>
        <v>402500</v>
      </c>
      <c r="J13" s="1">
        <v>3</v>
      </c>
      <c r="O13" s="171"/>
      <c r="P13" s="171"/>
      <c r="R13" s="143"/>
      <c r="S13" s="143"/>
      <c r="T13" s="91">
        <f t="shared" si="1"/>
        <v>402500</v>
      </c>
      <c r="U13" s="299">
        <f t="shared" si="2"/>
        <v>402500</v>
      </c>
      <c r="V13" s="15">
        <v>0</v>
      </c>
      <c r="W13" s="76">
        <v>0</v>
      </c>
      <c r="X13" s="143">
        <v>0</v>
      </c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</row>
    <row r="14" spans="1:66" s="1" customFormat="1" x14ac:dyDescent="0.7">
      <c r="A14" s="1">
        <v>4</v>
      </c>
      <c r="B14" s="1" t="s">
        <v>572</v>
      </c>
      <c r="C14" s="1">
        <v>1</v>
      </c>
      <c r="D14" s="14">
        <v>17</v>
      </c>
      <c r="E14" s="14">
        <v>0</v>
      </c>
      <c r="F14" s="14">
        <v>48</v>
      </c>
      <c r="G14" s="51">
        <v>6848</v>
      </c>
      <c r="H14" s="23">
        <v>98</v>
      </c>
      <c r="I14" s="77">
        <f t="shared" si="0"/>
        <v>671104</v>
      </c>
      <c r="J14" s="1">
        <v>4</v>
      </c>
      <c r="O14" s="171"/>
      <c r="P14" s="171"/>
      <c r="R14" s="143"/>
      <c r="S14" s="143"/>
      <c r="T14" s="91">
        <f t="shared" si="1"/>
        <v>671104</v>
      </c>
      <c r="U14" s="299">
        <f t="shared" si="2"/>
        <v>671104</v>
      </c>
      <c r="V14" s="15">
        <v>0</v>
      </c>
      <c r="W14" s="76">
        <v>0</v>
      </c>
      <c r="X14" s="143">
        <v>0</v>
      </c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</row>
    <row r="15" spans="1:66" s="1" customFormat="1" x14ac:dyDescent="0.7">
      <c r="A15" s="1">
        <v>5</v>
      </c>
      <c r="B15" s="1" t="s">
        <v>375</v>
      </c>
      <c r="C15" s="1">
        <v>1</v>
      </c>
      <c r="D15" s="14">
        <v>11</v>
      </c>
      <c r="E15" s="14">
        <v>2</v>
      </c>
      <c r="F15" s="14">
        <v>74</v>
      </c>
      <c r="G15" s="51">
        <v>4674</v>
      </c>
      <c r="H15" s="23">
        <v>98</v>
      </c>
      <c r="I15" s="77">
        <f t="shared" si="0"/>
        <v>458052</v>
      </c>
      <c r="J15" s="1">
        <v>5</v>
      </c>
      <c r="O15" s="171"/>
      <c r="P15" s="171"/>
      <c r="R15" s="143"/>
      <c r="S15" s="143"/>
      <c r="T15" s="91">
        <f t="shared" si="1"/>
        <v>458052</v>
      </c>
      <c r="U15" s="299">
        <f t="shared" si="2"/>
        <v>458052</v>
      </c>
      <c r="V15" s="15">
        <v>0</v>
      </c>
      <c r="W15" s="76">
        <v>0</v>
      </c>
      <c r="X15" s="143">
        <v>0</v>
      </c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</row>
    <row r="16" spans="1:66" s="1" customFormat="1" x14ac:dyDescent="0.7">
      <c r="A16" s="1">
        <v>6</v>
      </c>
      <c r="B16" s="1" t="s">
        <v>573</v>
      </c>
      <c r="C16" s="1">
        <v>3</v>
      </c>
      <c r="D16" s="14">
        <v>14</v>
      </c>
      <c r="E16" s="14">
        <v>3</v>
      </c>
      <c r="F16" s="14">
        <v>55</v>
      </c>
      <c r="G16" s="51">
        <v>5955</v>
      </c>
      <c r="H16" s="14">
        <v>125</v>
      </c>
      <c r="I16" s="77">
        <f t="shared" si="0"/>
        <v>744375</v>
      </c>
      <c r="J16" s="1">
        <v>6</v>
      </c>
      <c r="K16" s="1" t="s">
        <v>18</v>
      </c>
      <c r="L16" s="1" t="s">
        <v>22</v>
      </c>
      <c r="M16" s="1" t="s">
        <v>53</v>
      </c>
      <c r="O16" s="171"/>
      <c r="P16" s="171"/>
      <c r="R16" s="143"/>
      <c r="S16" s="143"/>
      <c r="T16" s="91">
        <f t="shared" si="1"/>
        <v>744375</v>
      </c>
      <c r="U16" s="299">
        <f t="shared" si="2"/>
        <v>744375</v>
      </c>
      <c r="V16" s="15">
        <v>0</v>
      </c>
      <c r="W16" s="76">
        <v>0</v>
      </c>
      <c r="X16" s="143">
        <v>0</v>
      </c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</row>
    <row r="17" spans="1:66" s="1" customFormat="1" x14ac:dyDescent="0.7">
      <c r="D17" s="14"/>
      <c r="E17" s="14"/>
      <c r="F17" s="14"/>
      <c r="G17" s="51"/>
      <c r="H17" s="23"/>
      <c r="I17" s="77">
        <f t="shared" ref="I17:I22" si="3">G17*H17</f>
        <v>0</v>
      </c>
      <c r="J17" s="1">
        <v>7</v>
      </c>
      <c r="L17" s="1" t="s">
        <v>22</v>
      </c>
      <c r="M17" s="1" t="s">
        <v>508</v>
      </c>
      <c r="N17" s="1">
        <v>72</v>
      </c>
      <c r="O17" s="91">
        <v>6800</v>
      </c>
      <c r="P17" s="91">
        <f>O17*N17</f>
        <v>489600</v>
      </c>
      <c r="Q17" s="1">
        <v>3</v>
      </c>
      <c r="R17" s="91">
        <v>14688</v>
      </c>
      <c r="S17" s="91">
        <f>P17-R17</f>
        <v>474912</v>
      </c>
      <c r="T17" s="91">
        <f>S17+I16</f>
        <v>1219287</v>
      </c>
      <c r="U17" s="299">
        <v>739500</v>
      </c>
      <c r="V17" s="91">
        <f>T17-U17</f>
        <v>479787</v>
      </c>
      <c r="W17" s="76">
        <v>0.3</v>
      </c>
      <c r="X17" s="91">
        <f>V17*W17%</f>
        <v>1439.3610000000001</v>
      </c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</row>
    <row r="18" spans="1:66" s="1" customFormat="1" x14ac:dyDescent="0.7">
      <c r="D18" s="14"/>
      <c r="E18" s="14"/>
      <c r="F18" s="14"/>
      <c r="G18" s="51"/>
      <c r="H18" s="23"/>
      <c r="I18" s="77">
        <f t="shared" si="3"/>
        <v>0</v>
      </c>
      <c r="J18" s="1">
        <v>8</v>
      </c>
      <c r="L18" s="1" t="s">
        <v>22</v>
      </c>
      <c r="M18" s="1" t="s">
        <v>38</v>
      </c>
      <c r="N18" s="1">
        <v>48</v>
      </c>
      <c r="O18" s="91">
        <v>5500</v>
      </c>
      <c r="P18" s="91">
        <f>O18*N18</f>
        <v>264000</v>
      </c>
      <c r="Q18" s="1">
        <v>3</v>
      </c>
      <c r="R18" s="91">
        <v>7920</v>
      </c>
      <c r="S18" s="91">
        <f>P18-R18</f>
        <v>256080</v>
      </c>
      <c r="T18" s="91">
        <f>S18</f>
        <v>256080</v>
      </c>
      <c r="U18" s="311">
        <v>0</v>
      </c>
      <c r="V18" s="91">
        <f>T18</f>
        <v>256080</v>
      </c>
      <c r="W18" s="76">
        <v>0.3</v>
      </c>
      <c r="X18" s="91">
        <f>V18*W18%</f>
        <v>768.24</v>
      </c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</row>
    <row r="19" spans="1:66" s="1" customFormat="1" x14ac:dyDescent="0.7">
      <c r="D19" s="14"/>
      <c r="E19" s="14"/>
      <c r="F19" s="14"/>
      <c r="G19" s="51"/>
      <c r="H19" s="23"/>
      <c r="I19" s="77"/>
      <c r="M19" s="1" t="s">
        <v>46</v>
      </c>
      <c r="N19" s="1">
        <v>36</v>
      </c>
      <c r="O19" s="91">
        <v>450</v>
      </c>
      <c r="P19" s="91">
        <f>O19*N19</f>
        <v>16200</v>
      </c>
      <c r="Q19" s="1">
        <v>3</v>
      </c>
      <c r="R19" s="91">
        <v>486</v>
      </c>
      <c r="S19" s="91">
        <f>P19-R19</f>
        <v>15714</v>
      </c>
      <c r="T19" s="91">
        <f>S19</f>
        <v>15714</v>
      </c>
      <c r="U19" s="311">
        <v>0</v>
      </c>
      <c r="V19" s="91">
        <f>T19</f>
        <v>15714</v>
      </c>
      <c r="W19" s="76">
        <v>0.3</v>
      </c>
      <c r="X19" s="91">
        <f>V19*W19%</f>
        <v>47.142000000000003</v>
      </c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</row>
    <row r="20" spans="1:66" s="1" customFormat="1" x14ac:dyDescent="0.7">
      <c r="A20" s="1">
        <v>7</v>
      </c>
      <c r="B20" s="1" t="s">
        <v>376</v>
      </c>
      <c r="C20" s="1">
        <v>1</v>
      </c>
      <c r="D20" s="14">
        <v>5</v>
      </c>
      <c r="E20" s="14">
        <v>1</v>
      </c>
      <c r="F20" s="14">
        <v>29</v>
      </c>
      <c r="G20" s="51">
        <v>2129</v>
      </c>
      <c r="H20" s="23">
        <v>98</v>
      </c>
      <c r="I20" s="77">
        <f t="shared" si="3"/>
        <v>208642</v>
      </c>
      <c r="J20" s="1">
        <v>9</v>
      </c>
      <c r="O20" s="171"/>
      <c r="P20" s="171"/>
      <c r="R20" s="143"/>
      <c r="S20" s="143"/>
      <c r="T20" s="91">
        <f>I20</f>
        <v>208642</v>
      </c>
      <c r="U20" s="299">
        <f>T20</f>
        <v>208642</v>
      </c>
      <c r="V20" s="267">
        <v>0</v>
      </c>
      <c r="W20" s="76">
        <v>0</v>
      </c>
      <c r="X20" s="348">
        <v>0</v>
      </c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</row>
    <row r="21" spans="1:66" x14ac:dyDescent="0.7">
      <c r="A21" s="1">
        <v>8</v>
      </c>
      <c r="B21" s="1" t="s">
        <v>377</v>
      </c>
      <c r="C21" s="1">
        <v>1</v>
      </c>
      <c r="D21" s="14">
        <v>3</v>
      </c>
      <c r="E21" s="14">
        <v>1</v>
      </c>
      <c r="F21" s="14">
        <v>76</v>
      </c>
      <c r="G21" s="51">
        <v>1376</v>
      </c>
      <c r="H21" s="23">
        <v>125</v>
      </c>
      <c r="I21" s="77">
        <f t="shared" si="3"/>
        <v>172000</v>
      </c>
      <c r="J21" s="1">
        <v>10</v>
      </c>
      <c r="K21" s="1"/>
      <c r="L21" s="1"/>
      <c r="M21" s="1"/>
      <c r="N21" s="1"/>
      <c r="O21" s="171"/>
      <c r="P21" s="171"/>
      <c r="Q21" s="1"/>
      <c r="R21" s="143"/>
      <c r="S21" s="143"/>
      <c r="T21" s="91">
        <f t="shared" ref="T21:T22" si="4">I21</f>
        <v>172000</v>
      </c>
      <c r="U21" s="299">
        <f t="shared" ref="U21:U22" si="5">T21</f>
        <v>172000</v>
      </c>
      <c r="V21" s="267">
        <v>0</v>
      </c>
      <c r="W21" s="76">
        <v>0</v>
      </c>
      <c r="X21" s="348">
        <v>0</v>
      </c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</row>
    <row r="22" spans="1:66" x14ac:dyDescent="0.7">
      <c r="A22" s="61">
        <v>9</v>
      </c>
      <c r="B22" s="1" t="s">
        <v>378</v>
      </c>
      <c r="C22" s="1">
        <v>1</v>
      </c>
      <c r="D22" s="14">
        <v>5</v>
      </c>
      <c r="E22" s="14">
        <v>1</v>
      </c>
      <c r="F22" s="14">
        <v>59</v>
      </c>
      <c r="G22" s="51">
        <v>2159</v>
      </c>
      <c r="H22" s="23">
        <v>125</v>
      </c>
      <c r="I22" s="77">
        <f t="shared" si="3"/>
        <v>269875</v>
      </c>
      <c r="J22" s="1">
        <v>11</v>
      </c>
      <c r="K22" s="1"/>
      <c r="L22" s="1"/>
      <c r="M22" s="1"/>
      <c r="N22" s="1"/>
      <c r="O22" s="171"/>
      <c r="P22" s="171"/>
      <c r="Q22" s="1"/>
      <c r="R22" s="143"/>
      <c r="S22" s="143"/>
      <c r="T22" s="91">
        <f t="shared" si="4"/>
        <v>269875</v>
      </c>
      <c r="U22" s="299">
        <f t="shared" si="5"/>
        <v>269875</v>
      </c>
      <c r="V22" s="267">
        <v>0</v>
      </c>
      <c r="W22" s="76">
        <v>0</v>
      </c>
      <c r="X22" s="348">
        <v>0</v>
      </c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</row>
    <row r="23" spans="1:66" x14ac:dyDescent="0.7">
      <c r="A23" s="142"/>
      <c r="B23" s="29"/>
      <c r="C23" s="29"/>
      <c r="D23" s="152"/>
      <c r="E23" s="152"/>
      <c r="F23" s="152"/>
      <c r="G23" s="153"/>
      <c r="H23" s="179"/>
      <c r="V23" s="151">
        <f>SUM(V11:V22)</f>
        <v>751581</v>
      </c>
      <c r="W23" s="148"/>
      <c r="X23" s="151">
        <f>SUM(X11:X22)</f>
        <v>2254.7429999999999</v>
      </c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</row>
    <row r="24" spans="1:66" x14ac:dyDescent="0.7">
      <c r="B24" s="3" t="s">
        <v>209</v>
      </c>
      <c r="E24" s="3" t="s">
        <v>210</v>
      </c>
      <c r="N24" s="3" t="s">
        <v>574</v>
      </c>
      <c r="V24" s="312"/>
      <c r="X24" s="312"/>
    </row>
    <row r="25" spans="1:66" x14ac:dyDescent="0.7">
      <c r="E25" s="3" t="s">
        <v>211</v>
      </c>
    </row>
    <row r="26" spans="1:66" x14ac:dyDescent="0.7">
      <c r="E26" s="3" t="s">
        <v>212</v>
      </c>
    </row>
    <row r="27" spans="1:66" x14ac:dyDescent="0.7">
      <c r="E27" s="3" t="s">
        <v>213</v>
      </c>
    </row>
    <row r="28" spans="1:66" x14ac:dyDescent="0.7">
      <c r="E28" s="3" t="s">
        <v>214</v>
      </c>
    </row>
  </sheetData>
  <mergeCells count="29">
    <mergeCell ref="N6:N10"/>
    <mergeCell ref="O6:O10"/>
    <mergeCell ref="P6:P10"/>
    <mergeCell ref="Q6:R6"/>
    <mergeCell ref="S6:S10"/>
    <mergeCell ref="Q7:Q10"/>
    <mergeCell ref="R7:R10"/>
    <mergeCell ref="L6:L10"/>
    <mergeCell ref="M6:M10"/>
    <mergeCell ref="D8:D10"/>
    <mergeCell ref="E8:E10"/>
    <mergeCell ref="F8:F10"/>
    <mergeCell ref="K6:K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J6:J10"/>
  </mergeCells>
  <pageMargins left="3.937007874015748E-2" right="3.937007874015748E-2" top="0.74803149606299213" bottom="0.74803149606299213" header="0.31496062992125984" footer="0.31496062992125984"/>
  <pageSetup paperSize="9" scale="71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BH23"/>
  <sheetViews>
    <sheetView topLeftCell="N1" zoomScale="90" zoomScaleNormal="90" workbookViewId="0">
      <selection activeCell="Z11" sqref="Z11:BH18"/>
    </sheetView>
  </sheetViews>
  <sheetFormatPr defaultColWidth="9" defaultRowHeight="21" x14ac:dyDescent="0.7"/>
  <cols>
    <col min="1" max="1" width="3" style="3" customWidth="1"/>
    <col min="2" max="2" width="10.08203125" style="3" customWidth="1"/>
    <col min="3" max="3" width="6" style="3" customWidth="1"/>
    <col min="4" max="4" width="3.83203125" style="3" customWidth="1"/>
    <col min="5" max="5" width="4" style="3" customWidth="1"/>
    <col min="6" max="6" width="3.5" style="3" customWidth="1"/>
    <col min="7" max="7" width="6.33203125" style="3" customWidth="1"/>
    <col min="8" max="8" width="6.5" style="3" customWidth="1"/>
    <col min="9" max="9" width="9" style="3" customWidth="1"/>
    <col min="10" max="10" width="4.08203125" style="3" customWidth="1"/>
    <col min="11" max="11" width="8" style="3" customWidth="1"/>
    <col min="12" max="12" width="9.33203125" style="3" customWidth="1"/>
    <col min="13" max="13" width="9.5" style="3" customWidth="1"/>
    <col min="14" max="14" width="7.6640625" style="3" customWidth="1"/>
    <col min="15" max="15" width="7.08203125" style="3" customWidth="1"/>
    <col min="16" max="16" width="8.5" style="3" customWidth="1"/>
    <col min="17" max="17" width="5.5" style="3" customWidth="1"/>
    <col min="18" max="18" width="8.58203125" style="3" customWidth="1"/>
    <col min="19" max="19" width="8.5" style="3" customWidth="1"/>
    <col min="20" max="20" width="11.08203125" style="3" customWidth="1"/>
    <col min="21" max="21" width="8.6640625" style="3" customWidth="1"/>
    <col min="22" max="22" width="10.4140625" style="3" customWidth="1"/>
    <col min="23" max="23" width="5.5" style="3" customWidth="1"/>
    <col min="24" max="24" width="8.5" style="3" customWidth="1"/>
    <col min="25" max="16384" width="9" style="3"/>
  </cols>
  <sheetData>
    <row r="1" spans="1:60" s="406" customFormat="1" ht="24" x14ac:dyDescent="0.8">
      <c r="V1" s="409" t="s">
        <v>57</v>
      </c>
    </row>
    <row r="2" spans="1:60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60" s="406" customFormat="1" ht="24" x14ac:dyDescent="0.8">
      <c r="A3" s="449" t="s">
        <v>366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60" x14ac:dyDescent="0.7">
      <c r="A4" s="173"/>
      <c r="B4" s="173"/>
      <c r="C4" s="173"/>
      <c r="D4" s="173"/>
      <c r="E4" s="173"/>
      <c r="F4" s="8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</row>
    <row r="5" spans="1:60" ht="22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74"/>
      <c r="X5" s="462" t="s">
        <v>62</v>
      </c>
    </row>
    <row r="6" spans="1:60" ht="20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75"/>
      <c r="X6" s="463"/>
    </row>
    <row r="7" spans="1:60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75" t="s">
        <v>59</v>
      </c>
      <c r="X7" s="463"/>
    </row>
    <row r="8" spans="1:60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75" t="s">
        <v>60</v>
      </c>
      <c r="X8" s="463"/>
    </row>
    <row r="9" spans="1:60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75" t="s">
        <v>61</v>
      </c>
      <c r="X9" s="463"/>
    </row>
    <row r="10" spans="1:60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76"/>
      <c r="X10" s="464"/>
    </row>
    <row r="11" spans="1:60" s="1" customFormat="1" x14ac:dyDescent="0.7">
      <c r="A11" s="1">
        <v>1</v>
      </c>
      <c r="B11" s="1" t="s">
        <v>367</v>
      </c>
      <c r="C11" s="1">
        <v>1</v>
      </c>
      <c r="D11" s="14">
        <v>11</v>
      </c>
      <c r="E11" s="14">
        <v>0</v>
      </c>
      <c r="F11" s="14">
        <v>25</v>
      </c>
      <c r="G11" s="51">
        <v>4425</v>
      </c>
      <c r="H11" s="23">
        <v>125</v>
      </c>
      <c r="I11" s="77">
        <f>G11*H11</f>
        <v>553125</v>
      </c>
      <c r="J11" s="1">
        <v>1</v>
      </c>
      <c r="O11" s="16"/>
      <c r="P11" s="16"/>
      <c r="S11" s="16"/>
      <c r="T11" s="17">
        <f>I11</f>
        <v>553125</v>
      </c>
      <c r="U11" s="82">
        <f>T11</f>
        <v>553125</v>
      </c>
      <c r="V11" s="16">
        <v>0</v>
      </c>
      <c r="W11" s="76">
        <v>0</v>
      </c>
      <c r="X11" s="17">
        <v>0</v>
      </c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</row>
    <row r="12" spans="1:60" s="1" customFormat="1" x14ac:dyDescent="0.7">
      <c r="A12" s="1">
        <v>2</v>
      </c>
      <c r="B12" s="1" t="s">
        <v>368</v>
      </c>
      <c r="C12" s="1">
        <v>3</v>
      </c>
      <c r="D12" s="14">
        <v>1</v>
      </c>
      <c r="E12" s="14">
        <v>0</v>
      </c>
      <c r="F12" s="14">
        <v>45</v>
      </c>
      <c r="G12" s="51">
        <v>445</v>
      </c>
      <c r="H12" s="23">
        <v>300</v>
      </c>
      <c r="I12" s="77">
        <f t="shared" ref="I12" si="0">G12*H12</f>
        <v>133500</v>
      </c>
      <c r="J12" s="1">
        <v>2</v>
      </c>
      <c r="K12" s="1" t="s">
        <v>18</v>
      </c>
      <c r="L12" s="1" t="s">
        <v>22</v>
      </c>
      <c r="M12" s="1" t="s">
        <v>53</v>
      </c>
      <c r="O12" s="16"/>
      <c r="P12" s="16"/>
      <c r="S12" s="16"/>
      <c r="T12" s="17"/>
      <c r="U12" s="82"/>
      <c r="V12" s="17"/>
      <c r="W12" s="79"/>
      <c r="X12" s="17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</row>
    <row r="13" spans="1:60" s="1" customFormat="1" x14ac:dyDescent="0.7">
      <c r="G13" s="13"/>
      <c r="H13" s="23"/>
      <c r="I13" s="90"/>
      <c r="L13" s="1" t="s">
        <v>22</v>
      </c>
      <c r="M13" s="1" t="s">
        <v>54</v>
      </c>
      <c r="N13" s="1">
        <v>83.8</v>
      </c>
      <c r="O13" s="17">
        <v>6800</v>
      </c>
      <c r="P13" s="17">
        <f>N13*O13</f>
        <v>569840</v>
      </c>
      <c r="Q13" s="1">
        <v>8</v>
      </c>
      <c r="R13" s="17">
        <v>45587.199999999997</v>
      </c>
      <c r="S13" s="16">
        <f>P13-R13</f>
        <v>524252.8</v>
      </c>
      <c r="T13" s="177">
        <f>S13+I12</f>
        <v>657752.80000000005</v>
      </c>
      <c r="U13" s="82">
        <v>99126</v>
      </c>
      <c r="V13" s="17">
        <f>T13-U13</f>
        <v>558626.80000000005</v>
      </c>
      <c r="W13" s="76">
        <v>0.3</v>
      </c>
      <c r="X13" s="17">
        <f>V13*W13%</f>
        <v>1675.8804000000002</v>
      </c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</row>
    <row r="14" spans="1:60" s="1" customFormat="1" x14ac:dyDescent="0.7">
      <c r="G14" s="13"/>
      <c r="H14" s="23"/>
      <c r="I14" s="90"/>
      <c r="L14" s="1" t="s">
        <v>22</v>
      </c>
      <c r="M14" s="1" t="s">
        <v>32</v>
      </c>
      <c r="N14" s="1">
        <v>108</v>
      </c>
      <c r="O14" s="17">
        <v>5500</v>
      </c>
      <c r="P14" s="17">
        <f>N14*O14</f>
        <v>594000</v>
      </c>
      <c r="Q14" s="1">
        <v>8</v>
      </c>
      <c r="R14" s="17">
        <v>47520</v>
      </c>
      <c r="S14" s="16">
        <f t="shared" ref="S14:S15" si="1">P14-R14</f>
        <v>546480</v>
      </c>
      <c r="T14" s="17"/>
      <c r="U14" s="82">
        <v>0</v>
      </c>
      <c r="V14" s="17">
        <f>S14</f>
        <v>546480</v>
      </c>
      <c r="W14" s="76">
        <v>0.3</v>
      </c>
      <c r="X14" s="17">
        <f t="shared" ref="X14:X15" si="2">V14*W14%</f>
        <v>1639.44</v>
      </c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</row>
    <row r="15" spans="1:60" s="1" customFormat="1" x14ac:dyDescent="0.7">
      <c r="G15" s="13"/>
      <c r="H15" s="23"/>
      <c r="I15" s="90"/>
      <c r="L15" s="1" t="s">
        <v>22</v>
      </c>
      <c r="M15" s="1" t="s">
        <v>39</v>
      </c>
      <c r="N15" s="1">
        <v>266.5</v>
      </c>
      <c r="O15" s="17">
        <v>450</v>
      </c>
      <c r="P15" s="17">
        <f>N15*O15</f>
        <v>119925</v>
      </c>
      <c r="Q15" s="1">
        <v>8</v>
      </c>
      <c r="R15" s="17">
        <v>9594</v>
      </c>
      <c r="S15" s="16">
        <f t="shared" si="1"/>
        <v>110331</v>
      </c>
      <c r="T15" s="17"/>
      <c r="U15" s="182">
        <v>0</v>
      </c>
      <c r="V15" s="17">
        <f>S15</f>
        <v>110331</v>
      </c>
      <c r="W15" s="76">
        <v>0.3</v>
      </c>
      <c r="X15" s="17">
        <f t="shared" si="2"/>
        <v>330.99299999999999</v>
      </c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</row>
    <row r="16" spans="1:60" s="1" customFormat="1" x14ac:dyDescent="0.7">
      <c r="A16" s="29"/>
      <c r="B16" s="29"/>
      <c r="C16" s="29"/>
      <c r="D16" s="29"/>
      <c r="E16" s="29"/>
      <c r="F16" s="29"/>
      <c r="G16" s="178"/>
      <c r="H16" s="179"/>
      <c r="I16" s="180"/>
      <c r="J16" s="29"/>
      <c r="K16" s="29"/>
      <c r="L16" s="29"/>
      <c r="M16" s="29"/>
      <c r="N16" s="29"/>
      <c r="O16" s="156"/>
      <c r="P16" s="157"/>
      <c r="Q16" s="29"/>
      <c r="R16" s="29"/>
      <c r="S16" s="156"/>
      <c r="T16" s="157"/>
      <c r="U16" s="313"/>
      <c r="V16" s="68">
        <f>SUM(V11:V15)</f>
        <v>1215437.8</v>
      </c>
      <c r="W16" s="181"/>
      <c r="X16" s="68">
        <f>SUM(X13:X15)</f>
        <v>3646.3134000000005</v>
      </c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</row>
    <row r="17" spans="1:60" x14ac:dyDescent="0.7"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</row>
    <row r="18" spans="1:60" x14ac:dyDescent="0.7">
      <c r="A18" s="142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</row>
    <row r="19" spans="1:60" x14ac:dyDescent="0.7">
      <c r="B19" s="3" t="s">
        <v>209</v>
      </c>
      <c r="E19" s="3" t="s">
        <v>210</v>
      </c>
      <c r="N19" s="3" t="s">
        <v>478</v>
      </c>
    </row>
    <row r="20" spans="1:60" x14ac:dyDescent="0.7">
      <c r="E20" s="3" t="s">
        <v>211</v>
      </c>
    </row>
    <row r="21" spans="1:60" x14ac:dyDescent="0.7">
      <c r="E21" s="3" t="s">
        <v>212</v>
      </c>
    </row>
    <row r="22" spans="1:60" x14ac:dyDescent="0.7">
      <c r="E22" s="3" t="s">
        <v>213</v>
      </c>
    </row>
    <row r="23" spans="1:60" x14ac:dyDescent="0.7">
      <c r="E23" s="3" t="s">
        <v>214</v>
      </c>
    </row>
  </sheetData>
  <mergeCells count="29">
    <mergeCell ref="N6:N10"/>
    <mergeCell ref="O6:O10"/>
    <mergeCell ref="P6:P10"/>
    <mergeCell ref="Q6:R6"/>
    <mergeCell ref="S6:S10"/>
    <mergeCell ref="Q7:Q10"/>
    <mergeCell ref="R7:R10"/>
    <mergeCell ref="L6:L10"/>
    <mergeCell ref="M6:M10"/>
    <mergeCell ref="D8:D10"/>
    <mergeCell ref="E8:E10"/>
    <mergeCell ref="F8:F10"/>
    <mergeCell ref="K6:K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J6:J10"/>
  </mergeCells>
  <pageMargins left="3.937007874015748E-2" right="3.937007874015748E-2" top="0.74803149606299213" bottom="0.74803149606299213" header="0.31496062992125984" footer="0.31496062992125984"/>
  <pageSetup paperSize="9" scale="78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BH21"/>
  <sheetViews>
    <sheetView topLeftCell="N1" zoomScale="90" zoomScaleNormal="90" workbookViewId="0">
      <selection activeCell="P21" sqref="P21"/>
    </sheetView>
  </sheetViews>
  <sheetFormatPr defaultColWidth="9" defaultRowHeight="21" x14ac:dyDescent="0.7"/>
  <cols>
    <col min="1" max="1" width="3" style="3" customWidth="1"/>
    <col min="2" max="2" width="8.08203125" style="3" customWidth="1"/>
    <col min="3" max="3" width="6.08203125" style="3" customWidth="1"/>
    <col min="4" max="4" width="3.5" style="3" customWidth="1"/>
    <col min="5" max="5" width="3.33203125" style="3" customWidth="1"/>
    <col min="6" max="6" width="3.5" style="3" customWidth="1"/>
    <col min="7" max="7" width="6" style="3" customWidth="1"/>
    <col min="8" max="8" width="7" style="3" customWidth="1"/>
    <col min="9" max="9" width="8.5" style="3" customWidth="1"/>
    <col min="10" max="10" width="3.58203125" style="3" customWidth="1"/>
    <col min="11" max="11" width="8" style="3" customWidth="1"/>
    <col min="12" max="12" width="8.6640625" style="3" customWidth="1"/>
    <col min="13" max="13" width="14.1640625" style="3" customWidth="1"/>
    <col min="14" max="14" width="7.6640625" style="3" customWidth="1"/>
    <col min="15" max="15" width="7.08203125" style="3" customWidth="1"/>
    <col min="16" max="16" width="8.58203125" style="3" customWidth="1"/>
    <col min="17" max="17" width="4.83203125" style="3" customWidth="1"/>
    <col min="18" max="18" width="9.33203125" style="3" customWidth="1"/>
    <col min="19" max="19" width="8.58203125" style="3" customWidth="1"/>
    <col min="20" max="20" width="9.5" style="3" customWidth="1"/>
    <col min="21" max="21" width="9.1640625" style="3" customWidth="1"/>
    <col min="22" max="22" width="9" style="3" customWidth="1"/>
    <col min="23" max="23" width="5.5" style="3" customWidth="1"/>
    <col min="24" max="24" width="8.6640625" style="3" customWidth="1"/>
    <col min="25" max="16384" width="9" style="3"/>
  </cols>
  <sheetData>
    <row r="1" spans="1:60" s="406" customFormat="1" ht="24" x14ac:dyDescent="0.8">
      <c r="V1" s="409" t="s">
        <v>57</v>
      </c>
    </row>
    <row r="2" spans="1:60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60" s="406" customFormat="1" ht="24" x14ac:dyDescent="0.8">
      <c r="A3" s="449" t="s">
        <v>370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60" x14ac:dyDescent="0.7">
      <c r="A4" s="263"/>
      <c r="B4" s="263"/>
      <c r="C4" s="263"/>
      <c r="D4" s="263"/>
      <c r="E4" s="263"/>
      <c r="F4" s="8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</row>
    <row r="5" spans="1:60" ht="21.7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64"/>
      <c r="X5" s="462" t="s">
        <v>62</v>
      </c>
    </row>
    <row r="6" spans="1:60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65"/>
      <c r="X6" s="463"/>
    </row>
    <row r="7" spans="1:60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65" t="s">
        <v>59</v>
      </c>
      <c r="X7" s="463"/>
    </row>
    <row r="8" spans="1:60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65" t="s">
        <v>60</v>
      </c>
      <c r="X8" s="463"/>
    </row>
    <row r="9" spans="1:60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65" t="s">
        <v>61</v>
      </c>
      <c r="X9" s="463"/>
    </row>
    <row r="10" spans="1:60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66"/>
      <c r="X10" s="464"/>
    </row>
    <row r="11" spans="1:60" s="1" customFormat="1" x14ac:dyDescent="0.7">
      <c r="A11" s="1">
        <v>1</v>
      </c>
      <c r="B11" s="1" t="s">
        <v>369</v>
      </c>
      <c r="C11" s="1">
        <v>3</v>
      </c>
      <c r="D11" s="14">
        <v>3</v>
      </c>
      <c r="E11" s="14">
        <v>2</v>
      </c>
      <c r="F11" s="14">
        <v>13</v>
      </c>
      <c r="G11" s="51">
        <v>1413</v>
      </c>
      <c r="H11" s="14">
        <v>100</v>
      </c>
      <c r="I11" s="90">
        <f>G11*H11</f>
        <v>141300</v>
      </c>
      <c r="J11" s="1">
        <v>1</v>
      </c>
      <c r="L11" s="1" t="s">
        <v>22</v>
      </c>
      <c r="M11" s="1" t="s">
        <v>55</v>
      </c>
      <c r="O11" s="16"/>
      <c r="P11" s="16"/>
      <c r="S11" s="16"/>
      <c r="T11" s="17">
        <v>136050</v>
      </c>
      <c r="U11" s="82">
        <v>0</v>
      </c>
      <c r="V11" s="17">
        <v>136050</v>
      </c>
      <c r="W11" s="76">
        <v>0.3</v>
      </c>
      <c r="X11" s="17">
        <f>V11*W11%</f>
        <v>408.15000000000003</v>
      </c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</row>
    <row r="12" spans="1:60" s="1" customFormat="1" x14ac:dyDescent="0.7">
      <c r="A12" s="314"/>
      <c r="G12" s="13"/>
      <c r="H12" s="23"/>
      <c r="I12" s="90"/>
      <c r="L12" s="1" t="s">
        <v>22</v>
      </c>
      <c r="M12" s="1" t="s">
        <v>30</v>
      </c>
      <c r="N12" s="1">
        <v>150</v>
      </c>
      <c r="O12" s="17">
        <v>5000</v>
      </c>
      <c r="P12" s="17">
        <f>N12*O12</f>
        <v>750000</v>
      </c>
      <c r="Q12" s="1">
        <v>4</v>
      </c>
      <c r="R12" s="17">
        <v>30000</v>
      </c>
      <c r="S12" s="17">
        <f>P12-R12</f>
        <v>720000</v>
      </c>
      <c r="T12" s="17">
        <f>S12+I11</f>
        <v>861300</v>
      </c>
      <c r="U12" s="78">
        <v>136050</v>
      </c>
      <c r="V12" s="315">
        <f>T12-U12</f>
        <v>725250</v>
      </c>
      <c r="W12" s="76">
        <v>0.3</v>
      </c>
      <c r="X12" s="17">
        <f>V12*W12%</f>
        <v>2175.75</v>
      </c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</row>
    <row r="13" spans="1:60" s="1" customFormat="1" x14ac:dyDescent="0.7">
      <c r="A13" s="316"/>
      <c r="G13" s="13"/>
      <c r="H13" s="23"/>
      <c r="I13" s="90"/>
      <c r="L13" s="1" t="s">
        <v>22</v>
      </c>
      <c r="M13" s="1" t="s">
        <v>20</v>
      </c>
      <c r="N13" s="1">
        <v>60</v>
      </c>
      <c r="O13" s="17">
        <v>5500</v>
      </c>
      <c r="P13" s="17">
        <f>N13*O13</f>
        <v>330000</v>
      </c>
      <c r="Q13" s="1">
        <v>4</v>
      </c>
      <c r="R13" s="17">
        <v>13200</v>
      </c>
      <c r="S13" s="17">
        <f>P13-R13</f>
        <v>316800</v>
      </c>
      <c r="T13" s="17">
        <f>S13</f>
        <v>316800</v>
      </c>
      <c r="U13" s="182">
        <f>T13</f>
        <v>316800</v>
      </c>
      <c r="V13" s="16">
        <v>0</v>
      </c>
      <c r="W13" s="79"/>
      <c r="X13" s="16">
        <v>0</v>
      </c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</row>
    <row r="14" spans="1:60" s="1" customFormat="1" x14ac:dyDescent="0.7">
      <c r="A14" s="29"/>
      <c r="B14" s="29"/>
      <c r="C14" s="29"/>
      <c r="D14" s="29"/>
      <c r="E14" s="29"/>
      <c r="F14" s="29"/>
      <c r="G14" s="178"/>
      <c r="H14" s="179"/>
      <c r="I14" s="180"/>
      <c r="J14" s="29"/>
      <c r="K14" s="29"/>
      <c r="L14" s="29"/>
      <c r="M14" s="29"/>
      <c r="N14" s="29"/>
      <c r="O14" s="156"/>
      <c r="P14" s="156"/>
      <c r="Q14" s="29"/>
      <c r="R14" s="29"/>
      <c r="S14" s="156"/>
      <c r="T14" s="157"/>
      <c r="U14" s="158"/>
      <c r="V14" s="68">
        <f>SUM(V11:V13)</f>
        <v>861300</v>
      </c>
      <c r="W14" s="181"/>
      <c r="X14" s="68">
        <f>SUM(X11:X12)</f>
        <v>2583.9</v>
      </c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</row>
    <row r="15" spans="1:60" x14ac:dyDescent="0.7"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</row>
    <row r="16" spans="1:60" x14ac:dyDescent="0.7">
      <c r="A16" s="142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</row>
    <row r="17" spans="2:60" x14ac:dyDescent="0.7">
      <c r="B17" s="3" t="s">
        <v>209</v>
      </c>
      <c r="E17" s="3" t="s">
        <v>210</v>
      </c>
      <c r="N17" s="3" t="s">
        <v>479</v>
      </c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</row>
    <row r="18" spans="2:60" x14ac:dyDescent="0.7">
      <c r="E18" s="3" t="s">
        <v>211</v>
      </c>
    </row>
    <row r="19" spans="2:60" x14ac:dyDescent="0.7">
      <c r="E19" s="3" t="s">
        <v>212</v>
      </c>
    </row>
    <row r="20" spans="2:60" x14ac:dyDescent="0.7">
      <c r="E20" s="3" t="s">
        <v>213</v>
      </c>
    </row>
    <row r="21" spans="2:60" x14ac:dyDescent="0.7">
      <c r="E21" s="3" t="s">
        <v>214</v>
      </c>
    </row>
  </sheetData>
  <mergeCells count="29">
    <mergeCell ref="N6:N10"/>
    <mergeCell ref="L6:L10"/>
    <mergeCell ref="M6:M10"/>
    <mergeCell ref="D8:D10"/>
    <mergeCell ref="E8:E10"/>
    <mergeCell ref="F8:F10"/>
    <mergeCell ref="K6:K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J6:J10"/>
    <mergeCell ref="O6:O10"/>
    <mergeCell ref="P6:P10"/>
    <mergeCell ref="Q6:R6"/>
    <mergeCell ref="S6:S10"/>
    <mergeCell ref="Q7:Q10"/>
    <mergeCell ref="R7:R10"/>
  </mergeCells>
  <pageMargins left="3.937007874015748E-2" right="3.937007874015748E-2" top="0.74803149606299213" bottom="0.74803149606299213" header="0.31496062992125984" footer="0.31496062992125984"/>
  <pageSetup paperSize="9" scale="79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BD21"/>
  <sheetViews>
    <sheetView topLeftCell="B1" zoomScale="90" zoomScaleNormal="90" workbookViewId="0">
      <selection activeCell="B19" sqref="B19"/>
    </sheetView>
  </sheetViews>
  <sheetFormatPr defaultColWidth="9" defaultRowHeight="21" x14ac:dyDescent="0.7"/>
  <cols>
    <col min="1" max="1" width="3" style="3" customWidth="1"/>
    <col min="2" max="2" width="9.1640625" style="3" customWidth="1"/>
    <col min="3" max="3" width="6.08203125" style="3" customWidth="1"/>
    <col min="4" max="4" width="3.6640625" style="3" customWidth="1"/>
    <col min="5" max="6" width="3.58203125" style="3" customWidth="1"/>
    <col min="7" max="7" width="6.1640625" style="3" customWidth="1"/>
    <col min="8" max="8" width="7.5" style="3" customWidth="1"/>
    <col min="9" max="9" width="8.5" style="3" customWidth="1"/>
    <col min="10" max="10" width="3.1640625" style="3" customWidth="1"/>
    <col min="11" max="11" width="8.1640625" style="3" customWidth="1"/>
    <col min="12" max="12" width="10.1640625" style="3" customWidth="1"/>
    <col min="13" max="13" width="8.5" style="3" customWidth="1"/>
    <col min="14" max="14" width="7.5" style="3" customWidth="1"/>
    <col min="15" max="15" width="7.08203125" style="3" customWidth="1"/>
    <col min="16" max="16" width="9.1640625" style="3" customWidth="1"/>
    <col min="17" max="17" width="6.08203125" style="3" customWidth="1"/>
    <col min="18" max="18" width="8" style="3" customWidth="1"/>
    <col min="19" max="19" width="9.1640625" style="3" customWidth="1"/>
    <col min="20" max="20" width="10.6640625" style="3" customWidth="1"/>
    <col min="21" max="21" width="8.5" style="3" customWidth="1"/>
    <col min="22" max="22" width="10.58203125" style="3" customWidth="1"/>
    <col min="23" max="23" width="5.33203125" style="3" customWidth="1"/>
    <col min="24" max="24" width="8.1640625" style="3" customWidth="1"/>
    <col min="25" max="16384" width="9" style="3"/>
  </cols>
  <sheetData>
    <row r="1" spans="1:56" s="406" customFormat="1" ht="24" x14ac:dyDescent="0.8">
      <c r="V1" s="409" t="s">
        <v>57</v>
      </c>
    </row>
    <row r="2" spans="1:56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56" s="406" customFormat="1" ht="24" x14ac:dyDescent="0.8">
      <c r="A3" s="449" t="s">
        <v>480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56" x14ac:dyDescent="0.7">
      <c r="A4" s="263"/>
      <c r="B4" s="263"/>
      <c r="C4" s="263"/>
      <c r="D4" s="263"/>
      <c r="E4" s="263"/>
      <c r="F4" s="8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</row>
    <row r="5" spans="1:56" ht="16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64"/>
      <c r="X5" s="462" t="s">
        <v>62</v>
      </c>
    </row>
    <row r="6" spans="1:56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65"/>
      <c r="X6" s="463"/>
    </row>
    <row r="7" spans="1:56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65" t="s">
        <v>59</v>
      </c>
      <c r="X7" s="463"/>
    </row>
    <row r="8" spans="1:56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65" t="s">
        <v>60</v>
      </c>
      <c r="X8" s="463"/>
    </row>
    <row r="9" spans="1:56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65" t="s">
        <v>61</v>
      </c>
      <c r="X9" s="463"/>
    </row>
    <row r="10" spans="1:56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66"/>
      <c r="X10" s="464"/>
    </row>
    <row r="11" spans="1:56" s="1" customFormat="1" x14ac:dyDescent="0.7">
      <c r="A11" s="1">
        <v>1</v>
      </c>
      <c r="B11" s="59" t="s">
        <v>481</v>
      </c>
      <c r="C11" s="1">
        <v>3</v>
      </c>
      <c r="D11" s="14">
        <v>0</v>
      </c>
      <c r="E11" s="14">
        <v>0</v>
      </c>
      <c r="F11" s="14">
        <v>24</v>
      </c>
      <c r="G11" s="51">
        <v>24</v>
      </c>
      <c r="H11" s="23">
        <v>125</v>
      </c>
      <c r="I11" s="77">
        <f>G11*H11</f>
        <v>3000</v>
      </c>
      <c r="J11" s="1">
        <v>1</v>
      </c>
      <c r="K11" s="1" t="s">
        <v>18</v>
      </c>
      <c r="L11" s="1" t="s">
        <v>22</v>
      </c>
      <c r="M11" s="1" t="s">
        <v>483</v>
      </c>
      <c r="N11" s="1">
        <v>96</v>
      </c>
      <c r="O11" s="17">
        <v>6750</v>
      </c>
      <c r="P11" s="17">
        <f>O11*N11</f>
        <v>648000</v>
      </c>
      <c r="Q11" s="1">
        <v>9</v>
      </c>
      <c r="R11" s="17">
        <v>58320</v>
      </c>
      <c r="S11" s="17">
        <f>P11-R11</f>
        <v>589680</v>
      </c>
      <c r="T11" s="17">
        <f>S11</f>
        <v>589680</v>
      </c>
      <c r="U11" s="285">
        <v>0</v>
      </c>
      <c r="V11" s="17">
        <f>T11-U11</f>
        <v>589680</v>
      </c>
      <c r="W11" s="76">
        <v>0.3</v>
      </c>
      <c r="X11" s="17">
        <f>V11*W11%</f>
        <v>1769.04</v>
      </c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</row>
    <row r="12" spans="1:56" s="1" customFormat="1" x14ac:dyDescent="0.7">
      <c r="A12" s="1">
        <v>2</v>
      </c>
      <c r="B12" s="1" t="s">
        <v>482</v>
      </c>
      <c r="C12" s="1">
        <v>3</v>
      </c>
      <c r="D12" s="14">
        <v>0</v>
      </c>
      <c r="E12" s="14">
        <v>0</v>
      </c>
      <c r="F12" s="14">
        <v>24</v>
      </c>
      <c r="G12" s="51">
        <v>24</v>
      </c>
      <c r="H12" s="23">
        <v>125</v>
      </c>
      <c r="I12" s="77">
        <f t="shared" ref="I12" si="0">G12*H12</f>
        <v>3000</v>
      </c>
      <c r="J12" s="1">
        <v>2</v>
      </c>
      <c r="K12" s="1" t="s">
        <v>18</v>
      </c>
      <c r="L12" s="1" t="s">
        <v>22</v>
      </c>
      <c r="M12" s="1" t="s">
        <v>483</v>
      </c>
      <c r="N12" s="1">
        <v>96</v>
      </c>
      <c r="O12" s="17">
        <v>6750</v>
      </c>
      <c r="P12" s="17">
        <f>O12*N12</f>
        <v>648000</v>
      </c>
      <c r="Q12" s="1">
        <v>9</v>
      </c>
      <c r="R12" s="17">
        <v>58320</v>
      </c>
      <c r="S12" s="17">
        <f>P12-R12</f>
        <v>589680</v>
      </c>
      <c r="T12" s="17">
        <f>S12</f>
        <v>589680</v>
      </c>
      <c r="U12" s="285">
        <v>0</v>
      </c>
      <c r="V12" s="17">
        <f>T12-U12</f>
        <v>589680</v>
      </c>
      <c r="W12" s="76">
        <v>0.3</v>
      </c>
      <c r="X12" s="17">
        <f t="shared" ref="X12" si="1">V12*W12%</f>
        <v>1769.04</v>
      </c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</row>
    <row r="13" spans="1:56" s="1" customFormat="1" x14ac:dyDescent="0.7">
      <c r="A13" s="1">
        <v>3</v>
      </c>
      <c r="B13" s="1" t="s">
        <v>545</v>
      </c>
      <c r="C13" s="1">
        <v>1</v>
      </c>
      <c r="D13" s="63">
        <v>7</v>
      </c>
      <c r="E13" s="63">
        <v>2</v>
      </c>
      <c r="F13" s="63">
        <v>73</v>
      </c>
      <c r="G13" s="51">
        <f>D13*400+(E13*100+F13)</f>
        <v>3073</v>
      </c>
      <c r="H13" s="23">
        <v>100</v>
      </c>
      <c r="I13" s="77">
        <f>G13*H13</f>
        <v>307300</v>
      </c>
      <c r="J13" s="1">
        <v>3</v>
      </c>
      <c r="O13" s="16"/>
      <c r="P13" s="17"/>
      <c r="R13" s="17"/>
      <c r="S13" s="16"/>
      <c r="T13" s="17">
        <f>I13</f>
        <v>307300</v>
      </c>
      <c r="U13" s="285">
        <f>T13</f>
        <v>307300</v>
      </c>
      <c r="V13" s="16">
        <v>0</v>
      </c>
      <c r="W13" s="76">
        <v>0</v>
      </c>
      <c r="X13" s="16">
        <v>0</v>
      </c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</row>
    <row r="14" spans="1:56" s="1" customFormat="1" x14ac:dyDescent="0.7">
      <c r="A14" s="29"/>
      <c r="B14" s="29"/>
      <c r="C14" s="29"/>
      <c r="D14" s="29"/>
      <c r="E14" s="29"/>
      <c r="F14" s="29"/>
      <c r="G14" s="178"/>
      <c r="H14" s="179"/>
      <c r="I14" s="180"/>
      <c r="J14" s="29"/>
      <c r="K14" s="29"/>
      <c r="L14" s="29"/>
      <c r="M14" s="29"/>
      <c r="N14" s="29"/>
      <c r="O14" s="156"/>
      <c r="P14" s="156"/>
      <c r="Q14" s="29"/>
      <c r="R14" s="157"/>
      <c r="S14" s="156"/>
      <c r="T14" s="157"/>
      <c r="U14" s="158"/>
      <c r="V14" s="68">
        <f>SUM(V11:V13)</f>
        <v>1179360</v>
      </c>
      <c r="W14" s="317"/>
      <c r="X14" s="68">
        <f>SUM(X11:X13)</f>
        <v>3538.08</v>
      </c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</row>
    <row r="15" spans="1:56" x14ac:dyDescent="0.7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</row>
    <row r="16" spans="1:56" x14ac:dyDescent="0.7">
      <c r="A16" s="142"/>
    </row>
    <row r="17" spans="2:5" x14ac:dyDescent="0.7">
      <c r="B17" s="3" t="s">
        <v>209</v>
      </c>
      <c r="E17" s="3" t="s">
        <v>210</v>
      </c>
    </row>
    <row r="18" spans="2:5" x14ac:dyDescent="0.7">
      <c r="E18" s="3" t="s">
        <v>211</v>
      </c>
    </row>
    <row r="19" spans="2:5" x14ac:dyDescent="0.7">
      <c r="E19" s="3" t="s">
        <v>212</v>
      </c>
    </row>
    <row r="20" spans="2:5" x14ac:dyDescent="0.7">
      <c r="E20" s="3" t="s">
        <v>213</v>
      </c>
    </row>
    <row r="21" spans="2:5" x14ac:dyDescent="0.7">
      <c r="E21" s="3" t="s">
        <v>214</v>
      </c>
    </row>
  </sheetData>
  <mergeCells count="29">
    <mergeCell ref="S6:S10"/>
    <mergeCell ref="Q7:Q10"/>
    <mergeCell ref="R7:R10"/>
    <mergeCell ref="K6:K10"/>
    <mergeCell ref="L6:L10"/>
    <mergeCell ref="M6:M10"/>
    <mergeCell ref="O6:O10"/>
    <mergeCell ref="P6:P10"/>
    <mergeCell ref="E8:E10"/>
    <mergeCell ref="F8:F10"/>
    <mergeCell ref="I6:I10"/>
    <mergeCell ref="J6:J10"/>
    <mergeCell ref="Q6:R6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N6:N10"/>
    <mergeCell ref="B6:B10"/>
    <mergeCell ref="C6:C10"/>
    <mergeCell ref="D6:F7"/>
    <mergeCell ref="G6:G10"/>
    <mergeCell ref="H6:H10"/>
    <mergeCell ref="D8:D10"/>
  </mergeCells>
  <pageMargins left="0.11811023622047245" right="7.874015748031496E-2" top="0.74803149606299213" bottom="0.74803149606299213" header="0.31496062992125984" footer="0.31496062992125984"/>
  <pageSetup paperSize="9" scale="78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BG21"/>
  <sheetViews>
    <sheetView topLeftCell="N1" zoomScale="90" zoomScaleNormal="90" workbookViewId="0">
      <selection activeCell="Z11" sqref="Z11:BG16"/>
    </sheetView>
  </sheetViews>
  <sheetFormatPr defaultColWidth="9" defaultRowHeight="21" x14ac:dyDescent="0.7"/>
  <cols>
    <col min="1" max="1" width="3" style="3" customWidth="1"/>
    <col min="2" max="2" width="10.58203125" style="3" customWidth="1"/>
    <col min="3" max="3" width="6.08203125" style="3" customWidth="1"/>
    <col min="4" max="4" width="3.33203125" style="3" customWidth="1"/>
    <col min="5" max="5" width="3" style="3" customWidth="1"/>
    <col min="6" max="6" width="3.5" style="3" customWidth="1"/>
    <col min="7" max="7" width="6.33203125" style="3" customWidth="1"/>
    <col min="8" max="8" width="7.5" style="3" customWidth="1"/>
    <col min="9" max="9" width="8.5" style="3" customWidth="1"/>
    <col min="10" max="10" width="3.5" style="3" customWidth="1"/>
    <col min="11" max="11" width="8.1640625" style="3" customWidth="1"/>
    <col min="12" max="12" width="9.1640625" style="3" customWidth="1"/>
    <col min="13" max="13" width="7.5" style="3" customWidth="1"/>
    <col min="14" max="14" width="6.58203125" style="3" customWidth="1"/>
    <col min="15" max="15" width="7.08203125" style="3" customWidth="1"/>
    <col min="16" max="16" width="10.08203125" style="3" customWidth="1"/>
    <col min="17" max="17" width="4.83203125" style="3" customWidth="1"/>
    <col min="18" max="18" width="9.6640625" style="3" customWidth="1"/>
    <col min="19" max="19" width="11.58203125" style="3" customWidth="1"/>
    <col min="20" max="20" width="9.5" style="3" customWidth="1"/>
    <col min="21" max="21" width="8.6640625" style="3" customWidth="1"/>
    <col min="22" max="22" width="10.08203125" style="3" customWidth="1"/>
    <col min="23" max="23" width="5.5" style="3" customWidth="1"/>
    <col min="24" max="24" width="8.58203125" style="3" customWidth="1"/>
    <col min="25" max="16384" width="9" style="3"/>
  </cols>
  <sheetData>
    <row r="1" spans="1:59" s="406" customFormat="1" ht="24" x14ac:dyDescent="0.8">
      <c r="V1" s="409" t="s">
        <v>57</v>
      </c>
    </row>
    <row r="2" spans="1:59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59" s="406" customFormat="1" ht="24" x14ac:dyDescent="0.8">
      <c r="A3" s="449" t="s">
        <v>546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59" x14ac:dyDescent="0.7">
      <c r="A4" s="273"/>
      <c r="B4" s="273"/>
      <c r="C4" s="273"/>
      <c r="D4" s="273"/>
      <c r="E4" s="273"/>
      <c r="F4" s="8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273"/>
      <c r="U4" s="273"/>
      <c r="V4" s="273"/>
      <c r="W4" s="273"/>
      <c r="X4" s="273"/>
    </row>
    <row r="5" spans="1:59" ht="15.6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74"/>
      <c r="X5" s="462" t="s">
        <v>62</v>
      </c>
    </row>
    <row r="6" spans="1:59" ht="15.6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75"/>
      <c r="X6" s="463"/>
    </row>
    <row r="7" spans="1:59" ht="15.65" customHeight="1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75" t="s">
        <v>59</v>
      </c>
      <c r="X7" s="463"/>
    </row>
    <row r="8" spans="1:59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75" t="s">
        <v>60</v>
      </c>
      <c r="X8" s="463"/>
    </row>
    <row r="9" spans="1:59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75" t="s">
        <v>61</v>
      </c>
      <c r="X9" s="463"/>
    </row>
    <row r="10" spans="1:59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76"/>
      <c r="X10" s="464"/>
    </row>
    <row r="11" spans="1:59" s="1" customFormat="1" x14ac:dyDescent="0.7">
      <c r="A11" s="1">
        <v>1</v>
      </c>
      <c r="B11" s="59" t="s">
        <v>487</v>
      </c>
      <c r="C11" s="1">
        <v>3</v>
      </c>
      <c r="D11" s="14">
        <v>0</v>
      </c>
      <c r="E11" s="14">
        <v>0</v>
      </c>
      <c r="F11" s="14">
        <v>23</v>
      </c>
      <c r="G11" s="51">
        <v>23</v>
      </c>
      <c r="H11" s="23">
        <v>425</v>
      </c>
      <c r="I11" s="77">
        <f>G11*H11</f>
        <v>9775</v>
      </c>
      <c r="J11" s="1">
        <v>1</v>
      </c>
      <c r="K11" s="1" t="s">
        <v>18</v>
      </c>
      <c r="L11" s="1" t="s">
        <v>22</v>
      </c>
      <c r="M11" s="1" t="s">
        <v>483</v>
      </c>
      <c r="N11" s="1">
        <v>92</v>
      </c>
      <c r="O11" s="17">
        <v>6750</v>
      </c>
      <c r="P11" s="17">
        <f>O11*N11</f>
        <v>621000</v>
      </c>
      <c r="Q11" s="1">
        <v>9</v>
      </c>
      <c r="R11" s="91">
        <v>55890</v>
      </c>
      <c r="S11" s="91">
        <f>P11-R11</f>
        <v>565110</v>
      </c>
      <c r="T11" s="17">
        <f>S11</f>
        <v>565110</v>
      </c>
      <c r="U11" s="329">
        <v>0</v>
      </c>
      <c r="V11" s="17">
        <f>T11-U11</f>
        <v>565110</v>
      </c>
      <c r="W11" s="330">
        <v>0.3</v>
      </c>
      <c r="X11" s="17">
        <f>V11*W11%</f>
        <v>1695.33</v>
      </c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</row>
    <row r="12" spans="1:59" s="1" customFormat="1" x14ac:dyDescent="0.7">
      <c r="A12" s="1">
        <v>2</v>
      </c>
      <c r="B12" s="1" t="s">
        <v>488</v>
      </c>
      <c r="C12" s="1">
        <v>3</v>
      </c>
      <c r="D12" s="14">
        <v>0</v>
      </c>
      <c r="E12" s="14">
        <v>0</v>
      </c>
      <c r="F12" s="14">
        <v>57</v>
      </c>
      <c r="G12" s="51">
        <v>57</v>
      </c>
      <c r="H12" s="23">
        <v>575</v>
      </c>
      <c r="I12" s="77">
        <f t="shared" ref="I12:I14" si="0">G12*H12</f>
        <v>32775</v>
      </c>
      <c r="J12" s="1">
        <v>2</v>
      </c>
      <c r="K12" s="1" t="s">
        <v>18</v>
      </c>
      <c r="L12" s="1" t="s">
        <v>22</v>
      </c>
      <c r="M12" s="1" t="s">
        <v>483</v>
      </c>
      <c r="N12" s="1">
        <v>228</v>
      </c>
      <c r="O12" s="17">
        <v>6750</v>
      </c>
      <c r="P12" s="17">
        <f>O12*N12</f>
        <v>1539000</v>
      </c>
      <c r="Q12" s="1">
        <v>9</v>
      </c>
      <c r="R12" s="91">
        <v>138510</v>
      </c>
      <c r="S12" s="91">
        <f>P12-R12</f>
        <v>1400490</v>
      </c>
      <c r="T12" s="17">
        <f>S12</f>
        <v>1400490</v>
      </c>
      <c r="U12" s="329">
        <v>0</v>
      </c>
      <c r="V12" s="17">
        <f>T12-U12</f>
        <v>1400490</v>
      </c>
      <c r="W12" s="330">
        <v>0.3</v>
      </c>
      <c r="X12" s="17">
        <f>V12*W12%</f>
        <v>4201.47</v>
      </c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</row>
    <row r="13" spans="1:59" s="1" customFormat="1" x14ac:dyDescent="0.7">
      <c r="A13" s="1">
        <v>3</v>
      </c>
      <c r="B13" s="1" t="s">
        <v>543</v>
      </c>
      <c r="C13" s="1">
        <v>1</v>
      </c>
      <c r="D13" s="14">
        <v>6</v>
      </c>
      <c r="E13" s="14">
        <v>1</v>
      </c>
      <c r="F13" s="14">
        <v>15</v>
      </c>
      <c r="G13" s="51">
        <f>D13*400+(E13*100+F13)</f>
        <v>2515</v>
      </c>
      <c r="H13" s="23">
        <v>100</v>
      </c>
      <c r="I13" s="77">
        <f t="shared" si="0"/>
        <v>251500</v>
      </c>
      <c r="J13" s="1">
        <v>3</v>
      </c>
      <c r="O13" s="17"/>
      <c r="P13" s="17"/>
      <c r="R13" s="171"/>
      <c r="S13" s="171"/>
      <c r="T13" s="17">
        <f>I13</f>
        <v>251500</v>
      </c>
      <c r="U13" s="329">
        <f>T13</f>
        <v>251500</v>
      </c>
      <c r="V13" s="16">
        <v>0</v>
      </c>
      <c r="W13" s="330">
        <v>0</v>
      </c>
      <c r="X13" s="16">
        <v>0</v>
      </c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</row>
    <row r="14" spans="1:59" s="1" customFormat="1" x14ac:dyDescent="0.7">
      <c r="A14" s="1">
        <v>4</v>
      </c>
      <c r="B14" s="1" t="s">
        <v>544</v>
      </c>
      <c r="C14" s="1">
        <v>1</v>
      </c>
      <c r="D14" s="14">
        <v>0</v>
      </c>
      <c r="E14" s="14">
        <v>0</v>
      </c>
      <c r="F14" s="14">
        <v>29</v>
      </c>
      <c r="G14" s="51">
        <f>D14*400+(E14*100+F14)</f>
        <v>29</v>
      </c>
      <c r="H14" s="23">
        <v>100</v>
      </c>
      <c r="I14" s="77">
        <f t="shared" si="0"/>
        <v>2900</v>
      </c>
      <c r="J14" s="1">
        <v>4</v>
      </c>
      <c r="O14" s="17"/>
      <c r="P14" s="17"/>
      <c r="R14" s="171"/>
      <c r="S14" s="171"/>
      <c r="T14" s="17">
        <f>I14</f>
        <v>2900</v>
      </c>
      <c r="U14" s="329">
        <f>T14</f>
        <v>2900</v>
      </c>
      <c r="V14" s="16">
        <v>0</v>
      </c>
      <c r="W14" s="330">
        <v>0</v>
      </c>
      <c r="X14" s="16">
        <v>0</v>
      </c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</row>
    <row r="15" spans="1:59" x14ac:dyDescent="0.7">
      <c r="V15" s="68">
        <f>SUM(V11:V14)</f>
        <v>1965600</v>
      </c>
      <c r="W15" s="1"/>
      <c r="X15" s="68">
        <f>SUM(X11:X14)</f>
        <v>5896.8</v>
      </c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</row>
    <row r="16" spans="1:59" x14ac:dyDescent="0.7">
      <c r="A16" s="142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</row>
    <row r="17" spans="2:5" x14ac:dyDescent="0.7">
      <c r="B17" s="3" t="s">
        <v>209</v>
      </c>
      <c r="E17" s="3" t="s">
        <v>210</v>
      </c>
    </row>
    <row r="18" spans="2:5" x14ac:dyDescent="0.7">
      <c r="E18" s="3" t="s">
        <v>211</v>
      </c>
    </row>
    <row r="19" spans="2:5" x14ac:dyDescent="0.7">
      <c r="E19" s="3" t="s">
        <v>212</v>
      </c>
    </row>
    <row r="20" spans="2:5" x14ac:dyDescent="0.7">
      <c r="E20" s="3" t="s">
        <v>213</v>
      </c>
    </row>
    <row r="21" spans="2:5" x14ac:dyDescent="0.7">
      <c r="E21" s="3" t="s">
        <v>214</v>
      </c>
    </row>
  </sheetData>
  <mergeCells count="29">
    <mergeCell ref="S6:S10"/>
    <mergeCell ref="Q7:Q10"/>
    <mergeCell ref="R7:R10"/>
    <mergeCell ref="K6:K10"/>
    <mergeCell ref="L6:L10"/>
    <mergeCell ref="M6:M10"/>
    <mergeCell ref="O6:O10"/>
    <mergeCell ref="P6:P10"/>
    <mergeCell ref="E8:E10"/>
    <mergeCell ref="F8:F10"/>
    <mergeCell ref="I6:I10"/>
    <mergeCell ref="J6:J10"/>
    <mergeCell ref="Q6:R6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N6:N10"/>
    <mergeCell ref="B6:B10"/>
    <mergeCell ref="C6:C10"/>
    <mergeCell ref="D6:F7"/>
    <mergeCell ref="G6:G10"/>
    <mergeCell ref="H6:H10"/>
    <mergeCell ref="D8:D10"/>
  </mergeCells>
  <pageMargins left="0.11811023622047245" right="7.874015748031496E-2" top="0.74803149606299213" bottom="0.74803149606299213" header="0.31496062992125984" footer="0.31496062992125984"/>
  <pageSetup paperSize="9" scale="78" orientation="landscape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Y23"/>
  <sheetViews>
    <sheetView zoomScale="90" zoomScaleNormal="90" workbookViewId="0">
      <selection activeCell="P4" sqref="P4"/>
    </sheetView>
  </sheetViews>
  <sheetFormatPr defaultColWidth="9" defaultRowHeight="21" x14ac:dyDescent="0.7"/>
  <cols>
    <col min="1" max="1" width="3" style="3" customWidth="1"/>
    <col min="2" max="2" width="8.6640625" style="3" customWidth="1"/>
    <col min="3" max="3" width="6.58203125" style="3" customWidth="1"/>
    <col min="4" max="4" width="3.5" style="3" customWidth="1"/>
    <col min="5" max="5" width="3.58203125" style="3" customWidth="1"/>
    <col min="6" max="6" width="3.33203125" style="3" customWidth="1"/>
    <col min="7" max="7" width="6.6640625" style="3" customWidth="1"/>
    <col min="8" max="8" width="7.83203125" style="3" customWidth="1"/>
    <col min="9" max="9" width="10.5" style="3" customWidth="1"/>
    <col min="10" max="10" width="3.5" style="3" customWidth="1"/>
    <col min="11" max="11" width="8.58203125" style="3" customWidth="1"/>
    <col min="12" max="12" width="8.83203125" style="3" customWidth="1"/>
    <col min="13" max="13" width="9" style="3" customWidth="1"/>
    <col min="14" max="14" width="7.5" style="3" customWidth="1"/>
    <col min="15" max="15" width="8" style="3" customWidth="1"/>
    <col min="16" max="16" width="9.9140625" style="3" customWidth="1"/>
    <col min="17" max="17" width="6.83203125" style="3" customWidth="1"/>
    <col min="18" max="18" width="8.83203125" style="3" customWidth="1"/>
    <col min="19" max="19" width="10.08203125" style="3" customWidth="1"/>
    <col min="20" max="20" width="10.5" style="3" customWidth="1"/>
    <col min="21" max="21" width="9.4140625" style="3" customWidth="1"/>
    <col min="22" max="22" width="9.83203125" style="3" customWidth="1"/>
    <col min="23" max="23" width="6.58203125" style="3" customWidth="1"/>
    <col min="24" max="24" width="10.08203125" style="3" customWidth="1"/>
    <col min="25" max="16384" width="9" style="3"/>
  </cols>
  <sheetData>
    <row r="1" spans="1:25" s="406" customFormat="1" ht="24" x14ac:dyDescent="0.8">
      <c r="V1" s="409" t="s">
        <v>57</v>
      </c>
    </row>
    <row r="2" spans="1:2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5" s="406" customFormat="1" ht="24" x14ac:dyDescent="0.8">
      <c r="A3" s="449" t="s">
        <v>484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25" x14ac:dyDescent="0.7">
      <c r="A4" s="263"/>
      <c r="B4" s="263"/>
      <c r="C4" s="263"/>
      <c r="D4" s="263"/>
      <c r="E4" s="263"/>
      <c r="F4" s="8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</row>
    <row r="5" spans="1:25" ht="24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64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65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65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65" t="s">
        <v>60</v>
      </c>
      <c r="X8" s="463"/>
    </row>
    <row r="9" spans="1:25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65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66"/>
      <c r="X10" s="464"/>
    </row>
    <row r="11" spans="1:25" s="1" customFormat="1" x14ac:dyDescent="0.7">
      <c r="A11" s="1">
        <v>1</v>
      </c>
      <c r="B11" s="1" t="s">
        <v>485</v>
      </c>
      <c r="C11" s="1">
        <v>3</v>
      </c>
      <c r="D11" s="59">
        <v>0</v>
      </c>
      <c r="E11" s="59">
        <v>0</v>
      </c>
      <c r="F11" s="59">
        <v>20</v>
      </c>
      <c r="G11" s="51">
        <v>20</v>
      </c>
      <c r="H11" s="14">
        <v>125</v>
      </c>
      <c r="I11" s="73">
        <f>G11*H11</f>
        <v>2500</v>
      </c>
      <c r="J11" s="1">
        <v>1</v>
      </c>
      <c r="K11" s="59" t="s">
        <v>18</v>
      </c>
      <c r="L11" s="59" t="s">
        <v>22</v>
      </c>
      <c r="M11" s="59" t="s">
        <v>442</v>
      </c>
      <c r="N11" s="1">
        <v>50</v>
      </c>
      <c r="O11" s="91">
        <v>5500</v>
      </c>
      <c r="P11" s="91">
        <f>O11*N11</f>
        <v>275000</v>
      </c>
      <c r="Q11" s="59">
        <v>17</v>
      </c>
      <c r="R11" s="294">
        <v>66000</v>
      </c>
      <c r="S11" s="91">
        <f>P11-R11</f>
        <v>209000</v>
      </c>
      <c r="T11" s="91">
        <f>S11+I11</f>
        <v>211500</v>
      </c>
      <c r="U11" s="318">
        <v>937.5</v>
      </c>
      <c r="V11" s="91">
        <f>T11-U11</f>
        <v>210562.5</v>
      </c>
      <c r="W11" s="319">
        <v>0.3</v>
      </c>
      <c r="X11" s="171">
        <f>V11*W11%</f>
        <v>631.6875</v>
      </c>
      <c r="Y11" s="29"/>
    </row>
    <row r="12" spans="1:25" x14ac:dyDescent="0.7">
      <c r="A12" s="1">
        <v>2</v>
      </c>
      <c r="B12" s="1" t="s">
        <v>614</v>
      </c>
      <c r="C12" s="1">
        <v>1</v>
      </c>
      <c r="D12" s="1">
        <v>0</v>
      </c>
      <c r="E12" s="1">
        <v>0</v>
      </c>
      <c r="F12" s="1">
        <v>30</v>
      </c>
      <c r="G12" s="63">
        <f>D12*400+(E12*100+F12)</f>
        <v>30</v>
      </c>
      <c r="H12" s="14">
        <v>125</v>
      </c>
      <c r="I12" s="73">
        <f t="shared" ref="I12:I15" si="0">G12*H12</f>
        <v>3750</v>
      </c>
      <c r="J12" s="1">
        <v>2</v>
      </c>
      <c r="K12" s="59" t="s">
        <v>18</v>
      </c>
      <c r="L12" s="59" t="s">
        <v>22</v>
      </c>
      <c r="M12" s="1"/>
      <c r="N12" s="1"/>
      <c r="O12" s="91"/>
      <c r="P12" s="91"/>
      <c r="Q12" s="1"/>
      <c r="R12" s="91"/>
      <c r="S12" s="143"/>
      <c r="T12" s="91">
        <f>I12</f>
        <v>3750</v>
      </c>
      <c r="U12" s="404">
        <f>T12</f>
        <v>3750</v>
      </c>
      <c r="V12" s="328">
        <v>0</v>
      </c>
      <c r="W12" s="319">
        <v>0</v>
      </c>
      <c r="X12" s="171">
        <v>0</v>
      </c>
    </row>
    <row r="13" spans="1:25" x14ac:dyDescent="0.7">
      <c r="A13" s="1">
        <v>3</v>
      </c>
      <c r="B13" s="1" t="s">
        <v>615</v>
      </c>
      <c r="C13" s="1">
        <v>1</v>
      </c>
      <c r="D13" s="1">
        <v>6</v>
      </c>
      <c r="E13" s="1">
        <v>1</v>
      </c>
      <c r="F13" s="1">
        <v>64</v>
      </c>
      <c r="G13" s="63">
        <f>D13*400+(E13*100+F13)</f>
        <v>2564</v>
      </c>
      <c r="H13" s="23">
        <v>100</v>
      </c>
      <c r="I13" s="73">
        <f t="shared" si="0"/>
        <v>256400</v>
      </c>
      <c r="J13" s="1">
        <v>3</v>
      </c>
      <c r="K13" s="1"/>
      <c r="L13" s="1"/>
      <c r="M13" s="1"/>
      <c r="N13" s="1"/>
      <c r="O13" s="91"/>
      <c r="P13" s="91"/>
      <c r="Q13" s="1"/>
      <c r="R13" s="91"/>
      <c r="S13" s="143"/>
      <c r="T13" s="91">
        <f t="shared" ref="T13:T14" si="1">I13</f>
        <v>256400</v>
      </c>
      <c r="U13" s="404">
        <f t="shared" ref="U13:U14" si="2">T13</f>
        <v>256400</v>
      </c>
      <c r="V13" s="328">
        <v>0</v>
      </c>
      <c r="W13" s="319">
        <v>0</v>
      </c>
      <c r="X13" s="171">
        <v>0</v>
      </c>
    </row>
    <row r="14" spans="1:25" x14ac:dyDescent="0.7">
      <c r="A14" s="1">
        <v>5</v>
      </c>
      <c r="B14" s="70" t="s">
        <v>616</v>
      </c>
      <c r="C14" s="1">
        <v>1</v>
      </c>
      <c r="D14" s="61">
        <v>11</v>
      </c>
      <c r="E14" s="61">
        <v>3</v>
      </c>
      <c r="F14" s="61">
        <v>63</v>
      </c>
      <c r="G14" s="63">
        <v>4763</v>
      </c>
      <c r="H14" s="23">
        <v>100</v>
      </c>
      <c r="I14" s="73">
        <f t="shared" ref="I14" si="3">G14*H14</f>
        <v>476300</v>
      </c>
      <c r="J14" s="1">
        <v>5</v>
      </c>
      <c r="K14" s="1"/>
      <c r="L14" s="1"/>
      <c r="M14" s="1"/>
      <c r="N14" s="1"/>
      <c r="O14" s="91"/>
      <c r="P14" s="91"/>
      <c r="Q14" s="1"/>
      <c r="R14" s="91"/>
      <c r="S14" s="143"/>
      <c r="T14" s="91">
        <f t="shared" si="1"/>
        <v>476300</v>
      </c>
      <c r="U14" s="404">
        <f t="shared" si="2"/>
        <v>476300</v>
      </c>
      <c r="V14" s="328">
        <v>0</v>
      </c>
      <c r="W14" s="319">
        <v>0</v>
      </c>
      <c r="X14" s="171">
        <v>0</v>
      </c>
    </row>
    <row r="15" spans="1:25" x14ac:dyDescent="0.7">
      <c r="A15" s="1">
        <v>6</v>
      </c>
      <c r="B15" s="70" t="s">
        <v>723</v>
      </c>
      <c r="C15" s="1">
        <v>1</v>
      </c>
      <c r="D15" s="61">
        <v>6</v>
      </c>
      <c r="E15" s="61">
        <v>3</v>
      </c>
      <c r="F15" s="61">
        <v>93</v>
      </c>
      <c r="G15" s="63">
        <v>2793</v>
      </c>
      <c r="H15" s="23">
        <v>200</v>
      </c>
      <c r="I15" s="73">
        <f t="shared" si="0"/>
        <v>558600</v>
      </c>
      <c r="J15" s="1">
        <v>6</v>
      </c>
      <c r="K15" s="1"/>
      <c r="L15" s="1"/>
      <c r="M15" s="1"/>
      <c r="N15" s="1"/>
      <c r="O15" s="91"/>
      <c r="P15" s="91"/>
      <c r="Q15" s="1"/>
      <c r="R15" s="91"/>
      <c r="S15" s="143"/>
      <c r="T15" s="91">
        <v>558600</v>
      </c>
      <c r="U15" s="296">
        <v>0</v>
      </c>
      <c r="V15" s="91">
        <v>558600</v>
      </c>
      <c r="W15" s="319">
        <v>0.01</v>
      </c>
      <c r="X15" s="171">
        <v>55.86</v>
      </c>
    </row>
    <row r="16" spans="1:25" x14ac:dyDescent="0.7">
      <c r="A16" s="142"/>
      <c r="B16" s="69"/>
      <c r="U16" s="297"/>
      <c r="V16" s="151">
        <f>SUM(V11:V15)</f>
        <v>769162.5</v>
      </c>
      <c r="W16" s="298"/>
      <c r="X16" s="320">
        <f>SUM(X11:X15)</f>
        <v>687.54750000000001</v>
      </c>
    </row>
    <row r="19" spans="2:14" x14ac:dyDescent="0.7">
      <c r="B19" s="3" t="s">
        <v>209</v>
      </c>
      <c r="E19" s="3" t="s">
        <v>210</v>
      </c>
      <c r="N19" s="3" t="s">
        <v>486</v>
      </c>
    </row>
    <row r="20" spans="2:14" x14ac:dyDescent="0.7">
      <c r="E20" s="3" t="s">
        <v>211</v>
      </c>
    </row>
    <row r="21" spans="2:14" x14ac:dyDescent="0.7">
      <c r="E21" s="3" t="s">
        <v>212</v>
      </c>
    </row>
    <row r="22" spans="2:14" x14ac:dyDescent="0.7">
      <c r="E22" s="3" t="s">
        <v>213</v>
      </c>
    </row>
    <row r="23" spans="2:14" x14ac:dyDescent="0.7">
      <c r="E23" s="3" t="s">
        <v>214</v>
      </c>
    </row>
  </sheetData>
  <mergeCells count="29">
    <mergeCell ref="S6:S10"/>
    <mergeCell ref="Q7:Q10"/>
    <mergeCell ref="R7:R10"/>
    <mergeCell ref="K6:K10"/>
    <mergeCell ref="L6:L10"/>
    <mergeCell ref="M6:M10"/>
    <mergeCell ref="O6:O10"/>
    <mergeCell ref="P6:P10"/>
    <mergeCell ref="E8:E10"/>
    <mergeCell ref="F8:F10"/>
    <mergeCell ref="I6:I10"/>
    <mergeCell ref="J6:J10"/>
    <mergeCell ref="Q6:R6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N6:N10"/>
    <mergeCell ref="B6:B10"/>
    <mergeCell ref="C6:C10"/>
    <mergeCell ref="D6:F7"/>
    <mergeCell ref="G6:G10"/>
    <mergeCell ref="H6:H10"/>
    <mergeCell ref="D8:D10"/>
  </mergeCells>
  <pageMargins left="0.11811023622047245" right="7.874015748031496E-2" top="0.74803149606299213" bottom="0.74803149606299213" header="0.31496062992125984" footer="0.31496062992125984"/>
  <pageSetup paperSize="9" scale="75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BV21"/>
  <sheetViews>
    <sheetView zoomScale="90" zoomScaleNormal="90" workbookViewId="0">
      <selection activeCell="K23" sqref="K23"/>
    </sheetView>
  </sheetViews>
  <sheetFormatPr defaultColWidth="9" defaultRowHeight="21" x14ac:dyDescent="0.7"/>
  <cols>
    <col min="1" max="1" width="3" style="3" customWidth="1"/>
    <col min="2" max="2" width="10.33203125" style="3" customWidth="1"/>
    <col min="3" max="3" width="7" style="3" customWidth="1"/>
    <col min="4" max="5" width="3.5" style="3" customWidth="1"/>
    <col min="6" max="6" width="3.6640625" style="3" customWidth="1"/>
    <col min="7" max="7" width="6.5" style="3" customWidth="1"/>
    <col min="8" max="8" width="7.5" style="3" customWidth="1"/>
    <col min="9" max="9" width="11.33203125" style="3" customWidth="1"/>
    <col min="10" max="10" width="3.33203125" style="3" customWidth="1"/>
    <col min="11" max="12" width="8.6640625" style="3" customWidth="1"/>
    <col min="13" max="13" width="8.58203125" style="3" customWidth="1"/>
    <col min="14" max="14" width="7.6640625" style="3" customWidth="1"/>
    <col min="15" max="15" width="7.58203125" style="3" customWidth="1"/>
    <col min="16" max="16" width="9.6640625" style="3" customWidth="1"/>
    <col min="17" max="17" width="5.83203125" style="3" customWidth="1"/>
    <col min="18" max="18" width="9.1640625" style="3" customWidth="1"/>
    <col min="19" max="19" width="8.4140625" style="3" customWidth="1"/>
    <col min="20" max="20" width="10.9140625" style="3" customWidth="1"/>
    <col min="21" max="21" width="8.9140625" style="3" customWidth="1"/>
    <col min="22" max="22" width="9" style="3" customWidth="1"/>
    <col min="23" max="23" width="5.58203125" style="3" customWidth="1"/>
    <col min="24" max="24" width="6.9140625" style="3" customWidth="1"/>
    <col min="25" max="16384" width="9" style="3"/>
  </cols>
  <sheetData>
    <row r="1" spans="1:74" s="406" customFormat="1" ht="24" x14ac:dyDescent="0.8">
      <c r="V1" s="409" t="s">
        <v>57</v>
      </c>
    </row>
    <row r="2" spans="1:74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74" s="406" customFormat="1" ht="24" x14ac:dyDescent="0.8">
      <c r="A3" s="449" t="s">
        <v>526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74" x14ac:dyDescent="0.7">
      <c r="A4" s="339"/>
      <c r="B4" s="339"/>
      <c r="C4" s="339"/>
      <c r="D4" s="339"/>
      <c r="E4" s="339"/>
      <c r="G4" s="339"/>
      <c r="H4" s="339"/>
      <c r="I4" s="339"/>
      <c r="J4" s="339"/>
      <c r="K4" s="339"/>
      <c r="L4" s="339"/>
      <c r="M4" s="339"/>
      <c r="N4" s="339"/>
      <c r="O4" s="339"/>
      <c r="P4" s="339"/>
      <c r="Q4" s="339"/>
      <c r="R4" s="339"/>
      <c r="S4" s="339"/>
      <c r="T4" s="339"/>
      <c r="U4" s="339"/>
      <c r="V4" s="339"/>
      <c r="W4" s="339"/>
    </row>
    <row r="5" spans="1:74" ht="21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340"/>
      <c r="X5" s="462" t="s">
        <v>62</v>
      </c>
    </row>
    <row r="6" spans="1:74" ht="20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341"/>
      <c r="X6" s="463"/>
    </row>
    <row r="7" spans="1:74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341" t="s">
        <v>59</v>
      </c>
      <c r="X7" s="463"/>
    </row>
    <row r="8" spans="1:74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341" t="s">
        <v>60</v>
      </c>
      <c r="X8" s="463"/>
    </row>
    <row r="9" spans="1:74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341" t="s">
        <v>61</v>
      </c>
      <c r="X9" s="463"/>
    </row>
    <row r="10" spans="1:74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342"/>
      <c r="X10" s="464"/>
    </row>
    <row r="11" spans="1:74" s="1" customFormat="1" x14ac:dyDescent="0.7">
      <c r="A11" s="1">
        <v>1</v>
      </c>
      <c r="B11" s="1" t="s">
        <v>867</v>
      </c>
      <c r="C11" s="1">
        <v>3</v>
      </c>
      <c r="D11" s="1">
        <v>0</v>
      </c>
      <c r="E11" s="1">
        <v>2</v>
      </c>
      <c r="F11" s="1">
        <v>75</v>
      </c>
      <c r="G11" s="349">
        <v>275</v>
      </c>
      <c r="H11" s="343">
        <v>425</v>
      </c>
      <c r="I11" s="73">
        <f>G11*H11</f>
        <v>116875</v>
      </c>
      <c r="J11" s="1">
        <v>1</v>
      </c>
      <c r="K11" s="59" t="s">
        <v>18</v>
      </c>
      <c r="L11" s="59" t="s">
        <v>22</v>
      </c>
      <c r="M11" s="59" t="s">
        <v>866</v>
      </c>
      <c r="N11" s="1">
        <v>80</v>
      </c>
      <c r="O11" s="17">
        <v>5500</v>
      </c>
      <c r="P11" s="17">
        <f>O11*N11</f>
        <v>440000</v>
      </c>
      <c r="Q11" s="59">
        <v>17</v>
      </c>
      <c r="R11" s="84">
        <v>105600</v>
      </c>
      <c r="S11" s="17">
        <f>P11-R11</f>
        <v>334400</v>
      </c>
      <c r="T11" s="17">
        <f>S11+I11</f>
        <v>451275</v>
      </c>
      <c r="U11" s="75">
        <v>0</v>
      </c>
      <c r="V11" s="17">
        <f>T11-U11</f>
        <v>451275</v>
      </c>
      <c r="W11" s="76">
        <v>0.3</v>
      </c>
      <c r="X11" s="17">
        <f>V11*W11%</f>
        <v>1353.825</v>
      </c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</row>
    <row r="12" spans="1:74" x14ac:dyDescent="0.7">
      <c r="A12" s="1">
        <v>2</v>
      </c>
      <c r="B12" s="1" t="s">
        <v>541</v>
      </c>
      <c r="C12" s="1">
        <v>1</v>
      </c>
      <c r="D12" s="1">
        <v>9</v>
      </c>
      <c r="E12" s="1">
        <v>2</v>
      </c>
      <c r="F12" s="1">
        <v>66</v>
      </c>
      <c r="G12" s="87">
        <f>D12*400+(E12*100+F12)</f>
        <v>3866</v>
      </c>
      <c r="H12" s="14">
        <v>125</v>
      </c>
      <c r="I12" s="73">
        <f t="shared" ref="I12:I13" si="0">G12*H12</f>
        <v>483250</v>
      </c>
      <c r="J12" s="1">
        <v>2</v>
      </c>
      <c r="K12" s="1"/>
      <c r="L12" s="1"/>
      <c r="M12" s="1"/>
      <c r="N12" s="1"/>
      <c r="O12" s="17"/>
      <c r="P12" s="17"/>
      <c r="Q12" s="1"/>
      <c r="R12" s="17"/>
      <c r="S12" s="17"/>
      <c r="T12" s="17">
        <f>I12</f>
        <v>483250</v>
      </c>
      <c r="U12" s="327">
        <f>T12</f>
        <v>483250</v>
      </c>
      <c r="V12" s="16">
        <v>0</v>
      </c>
      <c r="W12" s="76">
        <v>0</v>
      </c>
      <c r="X12" s="16">
        <v>0</v>
      </c>
    </row>
    <row r="13" spans="1:74" x14ac:dyDescent="0.7">
      <c r="A13" s="1">
        <v>3</v>
      </c>
      <c r="B13" s="1" t="s">
        <v>542</v>
      </c>
      <c r="C13" s="1">
        <v>1</v>
      </c>
      <c r="D13" s="1">
        <v>0</v>
      </c>
      <c r="E13" s="1">
        <v>0</v>
      </c>
      <c r="F13" s="1">
        <v>60</v>
      </c>
      <c r="G13" s="87">
        <f>D13*400+(E13*100+F13)</f>
        <v>60</v>
      </c>
      <c r="H13" s="14">
        <v>400</v>
      </c>
      <c r="I13" s="73">
        <f t="shared" si="0"/>
        <v>24000</v>
      </c>
      <c r="J13" s="1">
        <v>3</v>
      </c>
      <c r="K13" s="1"/>
      <c r="L13" s="1"/>
      <c r="M13" s="1"/>
      <c r="N13" s="1"/>
      <c r="O13" s="17"/>
      <c r="P13" s="17"/>
      <c r="Q13" s="1"/>
      <c r="R13" s="17"/>
      <c r="S13" s="17"/>
      <c r="T13" s="17">
        <f>I13</f>
        <v>24000</v>
      </c>
      <c r="U13" s="327">
        <f>T13</f>
        <v>24000</v>
      </c>
      <c r="V13" s="16">
        <v>0</v>
      </c>
      <c r="W13" s="76">
        <v>0</v>
      </c>
      <c r="X13" s="16">
        <v>0</v>
      </c>
    </row>
    <row r="14" spans="1:74" x14ac:dyDescent="0.7">
      <c r="A14" s="142"/>
      <c r="V14" s="68">
        <f>SUM(V11:V13)</f>
        <v>451275</v>
      </c>
      <c r="W14" s="1"/>
      <c r="X14" s="68">
        <f>SUM(X11:X13)</f>
        <v>1353.825</v>
      </c>
    </row>
    <row r="17" spans="2:5" x14ac:dyDescent="0.7">
      <c r="B17" s="3" t="s">
        <v>209</v>
      </c>
      <c r="E17" s="3" t="s">
        <v>210</v>
      </c>
    </row>
    <row r="18" spans="2:5" x14ac:dyDescent="0.7">
      <c r="E18" s="3" t="s">
        <v>211</v>
      </c>
    </row>
    <row r="19" spans="2:5" x14ac:dyDescent="0.7">
      <c r="E19" s="3" t="s">
        <v>212</v>
      </c>
    </row>
    <row r="20" spans="2:5" x14ac:dyDescent="0.7">
      <c r="E20" s="3" t="s">
        <v>213</v>
      </c>
    </row>
    <row r="21" spans="2:5" x14ac:dyDescent="0.7">
      <c r="E21" s="3" t="s">
        <v>214</v>
      </c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AZ22"/>
  <sheetViews>
    <sheetView topLeftCell="M1" zoomScale="90" zoomScaleNormal="90" workbookViewId="0">
      <selection activeCell="Z11" sqref="Z11"/>
    </sheetView>
  </sheetViews>
  <sheetFormatPr defaultColWidth="9" defaultRowHeight="21" x14ac:dyDescent="0.7"/>
  <cols>
    <col min="1" max="1" width="3" style="3" customWidth="1"/>
    <col min="2" max="2" width="10" style="3" customWidth="1"/>
    <col min="3" max="3" width="8.08203125" style="3" customWidth="1"/>
    <col min="4" max="4" width="3.5" style="3" customWidth="1"/>
    <col min="5" max="5" width="3.58203125" style="3" customWidth="1"/>
    <col min="6" max="6" width="3.5" style="3" customWidth="1"/>
    <col min="7" max="7" width="6.5" style="3" customWidth="1"/>
    <col min="8" max="8" width="8" style="3" customWidth="1"/>
    <col min="9" max="9" width="10" style="3" customWidth="1"/>
    <col min="10" max="10" width="4.33203125" style="3" customWidth="1"/>
    <col min="11" max="11" width="7.83203125" style="3" customWidth="1"/>
    <col min="12" max="12" width="10.58203125" style="3" customWidth="1"/>
    <col min="13" max="13" width="8.83203125" style="3" customWidth="1"/>
    <col min="14" max="14" width="7.6640625" style="3" customWidth="1"/>
    <col min="15" max="15" width="9.1640625" style="3" customWidth="1"/>
    <col min="16" max="16" width="9.6640625" style="3" customWidth="1"/>
    <col min="17" max="17" width="7.5" style="3" customWidth="1"/>
    <col min="18" max="18" width="7.1640625" style="3" customWidth="1"/>
    <col min="19" max="19" width="9" style="3"/>
    <col min="20" max="20" width="8.83203125" style="3" customWidth="1"/>
    <col min="21" max="21" width="7.83203125" style="3" customWidth="1"/>
    <col min="22" max="22" width="9.83203125" style="3" customWidth="1"/>
    <col min="23" max="23" width="5.5" style="3" customWidth="1"/>
    <col min="24" max="24" width="7.6640625" style="3" customWidth="1"/>
    <col min="25" max="253" width="9" style="3"/>
    <col min="254" max="254" width="3" style="3" customWidth="1"/>
    <col min="255" max="256" width="9.33203125" style="3" customWidth="1"/>
    <col min="257" max="257" width="6.58203125" style="3" customWidth="1"/>
    <col min="258" max="258" width="4.6640625" style="3" customWidth="1"/>
    <col min="259" max="259" width="4.58203125" style="3" customWidth="1"/>
    <col min="260" max="260" width="4.83203125" style="3" customWidth="1"/>
    <col min="261" max="261" width="6.5" style="3" customWidth="1"/>
    <col min="262" max="262" width="8.5" style="3" customWidth="1"/>
    <col min="263" max="263" width="11.33203125" style="3" customWidth="1"/>
    <col min="264" max="264" width="4.33203125" style="3" customWidth="1"/>
    <col min="265" max="265" width="12.6640625" style="3" customWidth="1"/>
    <col min="266" max="266" width="7.5" style="3" customWidth="1"/>
    <col min="267" max="267" width="9.5" style="3" customWidth="1"/>
    <col min="268" max="269" width="7.6640625" style="3" customWidth="1"/>
    <col min="270" max="270" width="7.08203125" style="3" customWidth="1"/>
    <col min="271" max="271" width="9.6640625" style="3" customWidth="1"/>
    <col min="272" max="272" width="6.5" style="3" customWidth="1"/>
    <col min="273" max="273" width="7.83203125" style="3" customWidth="1"/>
    <col min="274" max="274" width="9" style="3"/>
    <col min="275" max="276" width="13.08203125" style="3" customWidth="1"/>
    <col min="277" max="277" width="7.83203125" style="3" customWidth="1"/>
    <col min="278" max="278" width="9.83203125" style="3" customWidth="1"/>
    <col min="279" max="279" width="5.5" style="3" customWidth="1"/>
    <col min="280" max="509" width="9" style="3"/>
    <col min="510" max="510" width="3" style="3" customWidth="1"/>
    <col min="511" max="512" width="9.33203125" style="3" customWidth="1"/>
    <col min="513" max="513" width="6.58203125" style="3" customWidth="1"/>
    <col min="514" max="514" width="4.6640625" style="3" customWidth="1"/>
    <col min="515" max="515" width="4.58203125" style="3" customWidth="1"/>
    <col min="516" max="516" width="4.83203125" style="3" customWidth="1"/>
    <col min="517" max="517" width="6.5" style="3" customWidth="1"/>
    <col min="518" max="518" width="8.5" style="3" customWidth="1"/>
    <col min="519" max="519" width="11.33203125" style="3" customWidth="1"/>
    <col min="520" max="520" width="4.33203125" style="3" customWidth="1"/>
    <col min="521" max="521" width="12.6640625" style="3" customWidth="1"/>
    <col min="522" max="522" width="7.5" style="3" customWidth="1"/>
    <col min="523" max="523" width="9.5" style="3" customWidth="1"/>
    <col min="524" max="525" width="7.6640625" style="3" customWidth="1"/>
    <col min="526" max="526" width="7.08203125" style="3" customWidth="1"/>
    <col min="527" max="527" width="9.6640625" style="3" customWidth="1"/>
    <col min="528" max="528" width="6.5" style="3" customWidth="1"/>
    <col min="529" max="529" width="7.83203125" style="3" customWidth="1"/>
    <col min="530" max="530" width="9" style="3"/>
    <col min="531" max="532" width="13.08203125" style="3" customWidth="1"/>
    <col min="533" max="533" width="7.83203125" style="3" customWidth="1"/>
    <col min="534" max="534" width="9.83203125" style="3" customWidth="1"/>
    <col min="535" max="535" width="5.5" style="3" customWidth="1"/>
    <col min="536" max="765" width="9" style="3"/>
    <col min="766" max="766" width="3" style="3" customWidth="1"/>
    <col min="767" max="768" width="9.33203125" style="3" customWidth="1"/>
    <col min="769" max="769" width="6.58203125" style="3" customWidth="1"/>
    <col min="770" max="770" width="4.6640625" style="3" customWidth="1"/>
    <col min="771" max="771" width="4.58203125" style="3" customWidth="1"/>
    <col min="772" max="772" width="4.83203125" style="3" customWidth="1"/>
    <col min="773" max="773" width="6.5" style="3" customWidth="1"/>
    <col min="774" max="774" width="8.5" style="3" customWidth="1"/>
    <col min="775" max="775" width="11.33203125" style="3" customWidth="1"/>
    <col min="776" max="776" width="4.33203125" style="3" customWidth="1"/>
    <col min="777" max="777" width="12.6640625" style="3" customWidth="1"/>
    <col min="778" max="778" width="7.5" style="3" customWidth="1"/>
    <col min="779" max="779" width="9.5" style="3" customWidth="1"/>
    <col min="780" max="781" width="7.6640625" style="3" customWidth="1"/>
    <col min="782" max="782" width="7.08203125" style="3" customWidth="1"/>
    <col min="783" max="783" width="9.6640625" style="3" customWidth="1"/>
    <col min="784" max="784" width="6.5" style="3" customWidth="1"/>
    <col min="785" max="785" width="7.83203125" style="3" customWidth="1"/>
    <col min="786" max="786" width="9" style="3"/>
    <col min="787" max="788" width="13.08203125" style="3" customWidth="1"/>
    <col min="789" max="789" width="7.83203125" style="3" customWidth="1"/>
    <col min="790" max="790" width="9.83203125" style="3" customWidth="1"/>
    <col min="791" max="791" width="5.5" style="3" customWidth="1"/>
    <col min="792" max="1021" width="9" style="3"/>
    <col min="1022" max="1022" width="3" style="3" customWidth="1"/>
    <col min="1023" max="1024" width="9.33203125" style="3" customWidth="1"/>
    <col min="1025" max="1025" width="6.58203125" style="3" customWidth="1"/>
    <col min="1026" max="1026" width="4.6640625" style="3" customWidth="1"/>
    <col min="1027" max="1027" width="4.58203125" style="3" customWidth="1"/>
    <col min="1028" max="1028" width="4.83203125" style="3" customWidth="1"/>
    <col min="1029" max="1029" width="6.5" style="3" customWidth="1"/>
    <col min="1030" max="1030" width="8.5" style="3" customWidth="1"/>
    <col min="1031" max="1031" width="11.33203125" style="3" customWidth="1"/>
    <col min="1032" max="1032" width="4.33203125" style="3" customWidth="1"/>
    <col min="1033" max="1033" width="12.6640625" style="3" customWidth="1"/>
    <col min="1034" max="1034" width="7.5" style="3" customWidth="1"/>
    <col min="1035" max="1035" width="9.5" style="3" customWidth="1"/>
    <col min="1036" max="1037" width="7.6640625" style="3" customWidth="1"/>
    <col min="1038" max="1038" width="7.08203125" style="3" customWidth="1"/>
    <col min="1039" max="1039" width="9.6640625" style="3" customWidth="1"/>
    <col min="1040" max="1040" width="6.5" style="3" customWidth="1"/>
    <col min="1041" max="1041" width="7.83203125" style="3" customWidth="1"/>
    <col min="1042" max="1042" width="9" style="3"/>
    <col min="1043" max="1044" width="13.08203125" style="3" customWidth="1"/>
    <col min="1045" max="1045" width="7.83203125" style="3" customWidth="1"/>
    <col min="1046" max="1046" width="9.83203125" style="3" customWidth="1"/>
    <col min="1047" max="1047" width="5.5" style="3" customWidth="1"/>
    <col min="1048" max="1277" width="9" style="3"/>
    <col min="1278" max="1278" width="3" style="3" customWidth="1"/>
    <col min="1279" max="1280" width="9.33203125" style="3" customWidth="1"/>
    <col min="1281" max="1281" width="6.58203125" style="3" customWidth="1"/>
    <col min="1282" max="1282" width="4.6640625" style="3" customWidth="1"/>
    <col min="1283" max="1283" width="4.58203125" style="3" customWidth="1"/>
    <col min="1284" max="1284" width="4.83203125" style="3" customWidth="1"/>
    <col min="1285" max="1285" width="6.5" style="3" customWidth="1"/>
    <col min="1286" max="1286" width="8.5" style="3" customWidth="1"/>
    <col min="1287" max="1287" width="11.33203125" style="3" customWidth="1"/>
    <col min="1288" max="1288" width="4.33203125" style="3" customWidth="1"/>
    <col min="1289" max="1289" width="12.6640625" style="3" customWidth="1"/>
    <col min="1290" max="1290" width="7.5" style="3" customWidth="1"/>
    <col min="1291" max="1291" width="9.5" style="3" customWidth="1"/>
    <col min="1292" max="1293" width="7.6640625" style="3" customWidth="1"/>
    <col min="1294" max="1294" width="7.08203125" style="3" customWidth="1"/>
    <col min="1295" max="1295" width="9.6640625" style="3" customWidth="1"/>
    <col min="1296" max="1296" width="6.5" style="3" customWidth="1"/>
    <col min="1297" max="1297" width="7.83203125" style="3" customWidth="1"/>
    <col min="1298" max="1298" width="9" style="3"/>
    <col min="1299" max="1300" width="13.08203125" style="3" customWidth="1"/>
    <col min="1301" max="1301" width="7.83203125" style="3" customWidth="1"/>
    <col min="1302" max="1302" width="9.83203125" style="3" customWidth="1"/>
    <col min="1303" max="1303" width="5.5" style="3" customWidth="1"/>
    <col min="1304" max="1533" width="9" style="3"/>
    <col min="1534" max="1534" width="3" style="3" customWidth="1"/>
    <col min="1535" max="1536" width="9.33203125" style="3" customWidth="1"/>
    <col min="1537" max="1537" width="6.58203125" style="3" customWidth="1"/>
    <col min="1538" max="1538" width="4.6640625" style="3" customWidth="1"/>
    <col min="1539" max="1539" width="4.58203125" style="3" customWidth="1"/>
    <col min="1540" max="1540" width="4.83203125" style="3" customWidth="1"/>
    <col min="1541" max="1541" width="6.5" style="3" customWidth="1"/>
    <col min="1542" max="1542" width="8.5" style="3" customWidth="1"/>
    <col min="1543" max="1543" width="11.33203125" style="3" customWidth="1"/>
    <col min="1544" max="1544" width="4.33203125" style="3" customWidth="1"/>
    <col min="1545" max="1545" width="12.6640625" style="3" customWidth="1"/>
    <col min="1546" max="1546" width="7.5" style="3" customWidth="1"/>
    <col min="1547" max="1547" width="9.5" style="3" customWidth="1"/>
    <col min="1548" max="1549" width="7.6640625" style="3" customWidth="1"/>
    <col min="1550" max="1550" width="7.08203125" style="3" customWidth="1"/>
    <col min="1551" max="1551" width="9.6640625" style="3" customWidth="1"/>
    <col min="1552" max="1552" width="6.5" style="3" customWidth="1"/>
    <col min="1553" max="1553" width="7.83203125" style="3" customWidth="1"/>
    <col min="1554" max="1554" width="9" style="3"/>
    <col min="1555" max="1556" width="13.08203125" style="3" customWidth="1"/>
    <col min="1557" max="1557" width="7.83203125" style="3" customWidth="1"/>
    <col min="1558" max="1558" width="9.83203125" style="3" customWidth="1"/>
    <col min="1559" max="1559" width="5.5" style="3" customWidth="1"/>
    <col min="1560" max="1789" width="9" style="3"/>
    <col min="1790" max="1790" width="3" style="3" customWidth="1"/>
    <col min="1791" max="1792" width="9.33203125" style="3" customWidth="1"/>
    <col min="1793" max="1793" width="6.58203125" style="3" customWidth="1"/>
    <col min="1794" max="1794" width="4.6640625" style="3" customWidth="1"/>
    <col min="1795" max="1795" width="4.58203125" style="3" customWidth="1"/>
    <col min="1796" max="1796" width="4.83203125" style="3" customWidth="1"/>
    <col min="1797" max="1797" width="6.5" style="3" customWidth="1"/>
    <col min="1798" max="1798" width="8.5" style="3" customWidth="1"/>
    <col min="1799" max="1799" width="11.33203125" style="3" customWidth="1"/>
    <col min="1800" max="1800" width="4.33203125" style="3" customWidth="1"/>
    <col min="1801" max="1801" width="12.6640625" style="3" customWidth="1"/>
    <col min="1802" max="1802" width="7.5" style="3" customWidth="1"/>
    <col min="1803" max="1803" width="9.5" style="3" customWidth="1"/>
    <col min="1804" max="1805" width="7.6640625" style="3" customWidth="1"/>
    <col min="1806" max="1806" width="7.08203125" style="3" customWidth="1"/>
    <col min="1807" max="1807" width="9.6640625" style="3" customWidth="1"/>
    <col min="1808" max="1808" width="6.5" style="3" customWidth="1"/>
    <col min="1809" max="1809" width="7.83203125" style="3" customWidth="1"/>
    <col min="1810" max="1810" width="9" style="3"/>
    <col min="1811" max="1812" width="13.08203125" style="3" customWidth="1"/>
    <col min="1813" max="1813" width="7.83203125" style="3" customWidth="1"/>
    <col min="1814" max="1814" width="9.83203125" style="3" customWidth="1"/>
    <col min="1815" max="1815" width="5.5" style="3" customWidth="1"/>
    <col min="1816" max="2045" width="9" style="3"/>
    <col min="2046" max="2046" width="3" style="3" customWidth="1"/>
    <col min="2047" max="2048" width="9.33203125" style="3" customWidth="1"/>
    <col min="2049" max="2049" width="6.58203125" style="3" customWidth="1"/>
    <col min="2050" max="2050" width="4.6640625" style="3" customWidth="1"/>
    <col min="2051" max="2051" width="4.58203125" style="3" customWidth="1"/>
    <col min="2052" max="2052" width="4.83203125" style="3" customWidth="1"/>
    <col min="2053" max="2053" width="6.5" style="3" customWidth="1"/>
    <col min="2054" max="2054" width="8.5" style="3" customWidth="1"/>
    <col min="2055" max="2055" width="11.33203125" style="3" customWidth="1"/>
    <col min="2056" max="2056" width="4.33203125" style="3" customWidth="1"/>
    <col min="2057" max="2057" width="12.6640625" style="3" customWidth="1"/>
    <col min="2058" max="2058" width="7.5" style="3" customWidth="1"/>
    <col min="2059" max="2059" width="9.5" style="3" customWidth="1"/>
    <col min="2060" max="2061" width="7.6640625" style="3" customWidth="1"/>
    <col min="2062" max="2062" width="7.08203125" style="3" customWidth="1"/>
    <col min="2063" max="2063" width="9.6640625" style="3" customWidth="1"/>
    <col min="2064" max="2064" width="6.5" style="3" customWidth="1"/>
    <col min="2065" max="2065" width="7.83203125" style="3" customWidth="1"/>
    <col min="2066" max="2066" width="9" style="3"/>
    <col min="2067" max="2068" width="13.08203125" style="3" customWidth="1"/>
    <col min="2069" max="2069" width="7.83203125" style="3" customWidth="1"/>
    <col min="2070" max="2070" width="9.83203125" style="3" customWidth="1"/>
    <col min="2071" max="2071" width="5.5" style="3" customWidth="1"/>
    <col min="2072" max="2301" width="9" style="3"/>
    <col min="2302" max="2302" width="3" style="3" customWidth="1"/>
    <col min="2303" max="2304" width="9.33203125" style="3" customWidth="1"/>
    <col min="2305" max="2305" width="6.58203125" style="3" customWidth="1"/>
    <col min="2306" max="2306" width="4.6640625" style="3" customWidth="1"/>
    <col min="2307" max="2307" width="4.58203125" style="3" customWidth="1"/>
    <col min="2308" max="2308" width="4.83203125" style="3" customWidth="1"/>
    <col min="2309" max="2309" width="6.5" style="3" customWidth="1"/>
    <col min="2310" max="2310" width="8.5" style="3" customWidth="1"/>
    <col min="2311" max="2311" width="11.33203125" style="3" customWidth="1"/>
    <col min="2312" max="2312" width="4.33203125" style="3" customWidth="1"/>
    <col min="2313" max="2313" width="12.6640625" style="3" customWidth="1"/>
    <col min="2314" max="2314" width="7.5" style="3" customWidth="1"/>
    <col min="2315" max="2315" width="9.5" style="3" customWidth="1"/>
    <col min="2316" max="2317" width="7.6640625" style="3" customWidth="1"/>
    <col min="2318" max="2318" width="7.08203125" style="3" customWidth="1"/>
    <col min="2319" max="2319" width="9.6640625" style="3" customWidth="1"/>
    <col min="2320" max="2320" width="6.5" style="3" customWidth="1"/>
    <col min="2321" max="2321" width="7.83203125" style="3" customWidth="1"/>
    <col min="2322" max="2322" width="9" style="3"/>
    <col min="2323" max="2324" width="13.08203125" style="3" customWidth="1"/>
    <col min="2325" max="2325" width="7.83203125" style="3" customWidth="1"/>
    <col min="2326" max="2326" width="9.83203125" style="3" customWidth="1"/>
    <col min="2327" max="2327" width="5.5" style="3" customWidth="1"/>
    <col min="2328" max="2557" width="9" style="3"/>
    <col min="2558" max="2558" width="3" style="3" customWidth="1"/>
    <col min="2559" max="2560" width="9.33203125" style="3" customWidth="1"/>
    <col min="2561" max="2561" width="6.58203125" style="3" customWidth="1"/>
    <col min="2562" max="2562" width="4.6640625" style="3" customWidth="1"/>
    <col min="2563" max="2563" width="4.58203125" style="3" customWidth="1"/>
    <col min="2564" max="2564" width="4.83203125" style="3" customWidth="1"/>
    <col min="2565" max="2565" width="6.5" style="3" customWidth="1"/>
    <col min="2566" max="2566" width="8.5" style="3" customWidth="1"/>
    <col min="2567" max="2567" width="11.33203125" style="3" customWidth="1"/>
    <col min="2568" max="2568" width="4.33203125" style="3" customWidth="1"/>
    <col min="2569" max="2569" width="12.6640625" style="3" customWidth="1"/>
    <col min="2570" max="2570" width="7.5" style="3" customWidth="1"/>
    <col min="2571" max="2571" width="9.5" style="3" customWidth="1"/>
    <col min="2572" max="2573" width="7.6640625" style="3" customWidth="1"/>
    <col min="2574" max="2574" width="7.08203125" style="3" customWidth="1"/>
    <col min="2575" max="2575" width="9.6640625" style="3" customWidth="1"/>
    <col min="2576" max="2576" width="6.5" style="3" customWidth="1"/>
    <col min="2577" max="2577" width="7.83203125" style="3" customWidth="1"/>
    <col min="2578" max="2578" width="9" style="3"/>
    <col min="2579" max="2580" width="13.08203125" style="3" customWidth="1"/>
    <col min="2581" max="2581" width="7.83203125" style="3" customWidth="1"/>
    <col min="2582" max="2582" width="9.83203125" style="3" customWidth="1"/>
    <col min="2583" max="2583" width="5.5" style="3" customWidth="1"/>
    <col min="2584" max="2813" width="9" style="3"/>
    <col min="2814" max="2814" width="3" style="3" customWidth="1"/>
    <col min="2815" max="2816" width="9.33203125" style="3" customWidth="1"/>
    <col min="2817" max="2817" width="6.58203125" style="3" customWidth="1"/>
    <col min="2818" max="2818" width="4.6640625" style="3" customWidth="1"/>
    <col min="2819" max="2819" width="4.58203125" style="3" customWidth="1"/>
    <col min="2820" max="2820" width="4.83203125" style="3" customWidth="1"/>
    <col min="2821" max="2821" width="6.5" style="3" customWidth="1"/>
    <col min="2822" max="2822" width="8.5" style="3" customWidth="1"/>
    <col min="2823" max="2823" width="11.33203125" style="3" customWidth="1"/>
    <col min="2824" max="2824" width="4.33203125" style="3" customWidth="1"/>
    <col min="2825" max="2825" width="12.6640625" style="3" customWidth="1"/>
    <col min="2826" max="2826" width="7.5" style="3" customWidth="1"/>
    <col min="2827" max="2827" width="9.5" style="3" customWidth="1"/>
    <col min="2828" max="2829" width="7.6640625" style="3" customWidth="1"/>
    <col min="2830" max="2830" width="7.08203125" style="3" customWidth="1"/>
    <col min="2831" max="2831" width="9.6640625" style="3" customWidth="1"/>
    <col min="2832" max="2832" width="6.5" style="3" customWidth="1"/>
    <col min="2833" max="2833" width="7.83203125" style="3" customWidth="1"/>
    <col min="2834" max="2834" width="9" style="3"/>
    <col min="2835" max="2836" width="13.08203125" style="3" customWidth="1"/>
    <col min="2837" max="2837" width="7.83203125" style="3" customWidth="1"/>
    <col min="2838" max="2838" width="9.83203125" style="3" customWidth="1"/>
    <col min="2839" max="2839" width="5.5" style="3" customWidth="1"/>
    <col min="2840" max="3069" width="9" style="3"/>
    <col min="3070" max="3070" width="3" style="3" customWidth="1"/>
    <col min="3071" max="3072" width="9.33203125" style="3" customWidth="1"/>
    <col min="3073" max="3073" width="6.58203125" style="3" customWidth="1"/>
    <col min="3074" max="3074" width="4.6640625" style="3" customWidth="1"/>
    <col min="3075" max="3075" width="4.58203125" style="3" customWidth="1"/>
    <col min="3076" max="3076" width="4.83203125" style="3" customWidth="1"/>
    <col min="3077" max="3077" width="6.5" style="3" customWidth="1"/>
    <col min="3078" max="3078" width="8.5" style="3" customWidth="1"/>
    <col min="3079" max="3079" width="11.33203125" style="3" customWidth="1"/>
    <col min="3080" max="3080" width="4.33203125" style="3" customWidth="1"/>
    <col min="3081" max="3081" width="12.6640625" style="3" customWidth="1"/>
    <col min="3082" max="3082" width="7.5" style="3" customWidth="1"/>
    <col min="3083" max="3083" width="9.5" style="3" customWidth="1"/>
    <col min="3084" max="3085" width="7.6640625" style="3" customWidth="1"/>
    <col min="3086" max="3086" width="7.08203125" style="3" customWidth="1"/>
    <col min="3087" max="3087" width="9.6640625" style="3" customWidth="1"/>
    <col min="3088" max="3088" width="6.5" style="3" customWidth="1"/>
    <col min="3089" max="3089" width="7.83203125" style="3" customWidth="1"/>
    <col min="3090" max="3090" width="9" style="3"/>
    <col min="3091" max="3092" width="13.08203125" style="3" customWidth="1"/>
    <col min="3093" max="3093" width="7.83203125" style="3" customWidth="1"/>
    <col min="3094" max="3094" width="9.83203125" style="3" customWidth="1"/>
    <col min="3095" max="3095" width="5.5" style="3" customWidth="1"/>
    <col min="3096" max="3325" width="9" style="3"/>
    <col min="3326" max="3326" width="3" style="3" customWidth="1"/>
    <col min="3327" max="3328" width="9.33203125" style="3" customWidth="1"/>
    <col min="3329" max="3329" width="6.58203125" style="3" customWidth="1"/>
    <col min="3330" max="3330" width="4.6640625" style="3" customWidth="1"/>
    <col min="3331" max="3331" width="4.58203125" style="3" customWidth="1"/>
    <col min="3332" max="3332" width="4.83203125" style="3" customWidth="1"/>
    <col min="3333" max="3333" width="6.5" style="3" customWidth="1"/>
    <col min="3334" max="3334" width="8.5" style="3" customWidth="1"/>
    <col min="3335" max="3335" width="11.33203125" style="3" customWidth="1"/>
    <col min="3336" max="3336" width="4.33203125" style="3" customWidth="1"/>
    <col min="3337" max="3337" width="12.6640625" style="3" customWidth="1"/>
    <col min="3338" max="3338" width="7.5" style="3" customWidth="1"/>
    <col min="3339" max="3339" width="9.5" style="3" customWidth="1"/>
    <col min="3340" max="3341" width="7.6640625" style="3" customWidth="1"/>
    <col min="3342" max="3342" width="7.08203125" style="3" customWidth="1"/>
    <col min="3343" max="3343" width="9.6640625" style="3" customWidth="1"/>
    <col min="3344" max="3344" width="6.5" style="3" customWidth="1"/>
    <col min="3345" max="3345" width="7.83203125" style="3" customWidth="1"/>
    <col min="3346" max="3346" width="9" style="3"/>
    <col min="3347" max="3348" width="13.08203125" style="3" customWidth="1"/>
    <col min="3349" max="3349" width="7.83203125" style="3" customWidth="1"/>
    <col min="3350" max="3350" width="9.83203125" style="3" customWidth="1"/>
    <col min="3351" max="3351" width="5.5" style="3" customWidth="1"/>
    <col min="3352" max="3581" width="9" style="3"/>
    <col min="3582" max="3582" width="3" style="3" customWidth="1"/>
    <col min="3583" max="3584" width="9.33203125" style="3" customWidth="1"/>
    <col min="3585" max="3585" width="6.58203125" style="3" customWidth="1"/>
    <col min="3586" max="3586" width="4.6640625" style="3" customWidth="1"/>
    <col min="3587" max="3587" width="4.58203125" style="3" customWidth="1"/>
    <col min="3588" max="3588" width="4.83203125" style="3" customWidth="1"/>
    <col min="3589" max="3589" width="6.5" style="3" customWidth="1"/>
    <col min="3590" max="3590" width="8.5" style="3" customWidth="1"/>
    <col min="3591" max="3591" width="11.33203125" style="3" customWidth="1"/>
    <col min="3592" max="3592" width="4.33203125" style="3" customWidth="1"/>
    <col min="3593" max="3593" width="12.6640625" style="3" customWidth="1"/>
    <col min="3594" max="3594" width="7.5" style="3" customWidth="1"/>
    <col min="3595" max="3595" width="9.5" style="3" customWidth="1"/>
    <col min="3596" max="3597" width="7.6640625" style="3" customWidth="1"/>
    <col min="3598" max="3598" width="7.08203125" style="3" customWidth="1"/>
    <col min="3599" max="3599" width="9.6640625" style="3" customWidth="1"/>
    <col min="3600" max="3600" width="6.5" style="3" customWidth="1"/>
    <col min="3601" max="3601" width="7.83203125" style="3" customWidth="1"/>
    <col min="3602" max="3602" width="9" style="3"/>
    <col min="3603" max="3604" width="13.08203125" style="3" customWidth="1"/>
    <col min="3605" max="3605" width="7.83203125" style="3" customWidth="1"/>
    <col min="3606" max="3606" width="9.83203125" style="3" customWidth="1"/>
    <col min="3607" max="3607" width="5.5" style="3" customWidth="1"/>
    <col min="3608" max="3837" width="9" style="3"/>
    <col min="3838" max="3838" width="3" style="3" customWidth="1"/>
    <col min="3839" max="3840" width="9.33203125" style="3" customWidth="1"/>
    <col min="3841" max="3841" width="6.58203125" style="3" customWidth="1"/>
    <col min="3842" max="3842" width="4.6640625" style="3" customWidth="1"/>
    <col min="3843" max="3843" width="4.58203125" style="3" customWidth="1"/>
    <col min="3844" max="3844" width="4.83203125" style="3" customWidth="1"/>
    <col min="3845" max="3845" width="6.5" style="3" customWidth="1"/>
    <col min="3846" max="3846" width="8.5" style="3" customWidth="1"/>
    <col min="3847" max="3847" width="11.33203125" style="3" customWidth="1"/>
    <col min="3848" max="3848" width="4.33203125" style="3" customWidth="1"/>
    <col min="3849" max="3849" width="12.6640625" style="3" customWidth="1"/>
    <col min="3850" max="3850" width="7.5" style="3" customWidth="1"/>
    <col min="3851" max="3851" width="9.5" style="3" customWidth="1"/>
    <col min="3852" max="3853" width="7.6640625" style="3" customWidth="1"/>
    <col min="3854" max="3854" width="7.08203125" style="3" customWidth="1"/>
    <col min="3855" max="3855" width="9.6640625" style="3" customWidth="1"/>
    <col min="3856" max="3856" width="6.5" style="3" customWidth="1"/>
    <col min="3857" max="3857" width="7.83203125" style="3" customWidth="1"/>
    <col min="3858" max="3858" width="9" style="3"/>
    <col min="3859" max="3860" width="13.08203125" style="3" customWidth="1"/>
    <col min="3861" max="3861" width="7.83203125" style="3" customWidth="1"/>
    <col min="3862" max="3862" width="9.83203125" style="3" customWidth="1"/>
    <col min="3863" max="3863" width="5.5" style="3" customWidth="1"/>
    <col min="3864" max="4093" width="9" style="3"/>
    <col min="4094" max="4094" width="3" style="3" customWidth="1"/>
    <col min="4095" max="4096" width="9.33203125" style="3" customWidth="1"/>
    <col min="4097" max="4097" width="6.58203125" style="3" customWidth="1"/>
    <col min="4098" max="4098" width="4.6640625" style="3" customWidth="1"/>
    <col min="4099" max="4099" width="4.58203125" style="3" customWidth="1"/>
    <col min="4100" max="4100" width="4.83203125" style="3" customWidth="1"/>
    <col min="4101" max="4101" width="6.5" style="3" customWidth="1"/>
    <col min="4102" max="4102" width="8.5" style="3" customWidth="1"/>
    <col min="4103" max="4103" width="11.33203125" style="3" customWidth="1"/>
    <col min="4104" max="4104" width="4.33203125" style="3" customWidth="1"/>
    <col min="4105" max="4105" width="12.6640625" style="3" customWidth="1"/>
    <col min="4106" max="4106" width="7.5" style="3" customWidth="1"/>
    <col min="4107" max="4107" width="9.5" style="3" customWidth="1"/>
    <col min="4108" max="4109" width="7.6640625" style="3" customWidth="1"/>
    <col min="4110" max="4110" width="7.08203125" style="3" customWidth="1"/>
    <col min="4111" max="4111" width="9.6640625" style="3" customWidth="1"/>
    <col min="4112" max="4112" width="6.5" style="3" customWidth="1"/>
    <col min="4113" max="4113" width="7.83203125" style="3" customWidth="1"/>
    <col min="4114" max="4114" width="9" style="3"/>
    <col min="4115" max="4116" width="13.08203125" style="3" customWidth="1"/>
    <col min="4117" max="4117" width="7.83203125" style="3" customWidth="1"/>
    <col min="4118" max="4118" width="9.83203125" style="3" customWidth="1"/>
    <col min="4119" max="4119" width="5.5" style="3" customWidth="1"/>
    <col min="4120" max="4349" width="9" style="3"/>
    <col min="4350" max="4350" width="3" style="3" customWidth="1"/>
    <col min="4351" max="4352" width="9.33203125" style="3" customWidth="1"/>
    <col min="4353" max="4353" width="6.58203125" style="3" customWidth="1"/>
    <col min="4354" max="4354" width="4.6640625" style="3" customWidth="1"/>
    <col min="4355" max="4355" width="4.58203125" style="3" customWidth="1"/>
    <col min="4356" max="4356" width="4.83203125" style="3" customWidth="1"/>
    <col min="4357" max="4357" width="6.5" style="3" customWidth="1"/>
    <col min="4358" max="4358" width="8.5" style="3" customWidth="1"/>
    <col min="4359" max="4359" width="11.33203125" style="3" customWidth="1"/>
    <col min="4360" max="4360" width="4.33203125" style="3" customWidth="1"/>
    <col min="4361" max="4361" width="12.6640625" style="3" customWidth="1"/>
    <col min="4362" max="4362" width="7.5" style="3" customWidth="1"/>
    <col min="4363" max="4363" width="9.5" style="3" customWidth="1"/>
    <col min="4364" max="4365" width="7.6640625" style="3" customWidth="1"/>
    <col min="4366" max="4366" width="7.08203125" style="3" customWidth="1"/>
    <col min="4367" max="4367" width="9.6640625" style="3" customWidth="1"/>
    <col min="4368" max="4368" width="6.5" style="3" customWidth="1"/>
    <col min="4369" max="4369" width="7.83203125" style="3" customWidth="1"/>
    <col min="4370" max="4370" width="9" style="3"/>
    <col min="4371" max="4372" width="13.08203125" style="3" customWidth="1"/>
    <col min="4373" max="4373" width="7.83203125" style="3" customWidth="1"/>
    <col min="4374" max="4374" width="9.83203125" style="3" customWidth="1"/>
    <col min="4375" max="4375" width="5.5" style="3" customWidth="1"/>
    <col min="4376" max="4605" width="9" style="3"/>
    <col min="4606" max="4606" width="3" style="3" customWidth="1"/>
    <col min="4607" max="4608" width="9.33203125" style="3" customWidth="1"/>
    <col min="4609" max="4609" width="6.58203125" style="3" customWidth="1"/>
    <col min="4610" max="4610" width="4.6640625" style="3" customWidth="1"/>
    <col min="4611" max="4611" width="4.58203125" style="3" customWidth="1"/>
    <col min="4612" max="4612" width="4.83203125" style="3" customWidth="1"/>
    <col min="4613" max="4613" width="6.5" style="3" customWidth="1"/>
    <col min="4614" max="4614" width="8.5" style="3" customWidth="1"/>
    <col min="4615" max="4615" width="11.33203125" style="3" customWidth="1"/>
    <col min="4616" max="4616" width="4.33203125" style="3" customWidth="1"/>
    <col min="4617" max="4617" width="12.6640625" style="3" customWidth="1"/>
    <col min="4618" max="4618" width="7.5" style="3" customWidth="1"/>
    <col min="4619" max="4619" width="9.5" style="3" customWidth="1"/>
    <col min="4620" max="4621" width="7.6640625" style="3" customWidth="1"/>
    <col min="4622" max="4622" width="7.08203125" style="3" customWidth="1"/>
    <col min="4623" max="4623" width="9.6640625" style="3" customWidth="1"/>
    <col min="4624" max="4624" width="6.5" style="3" customWidth="1"/>
    <col min="4625" max="4625" width="7.83203125" style="3" customWidth="1"/>
    <col min="4626" max="4626" width="9" style="3"/>
    <col min="4627" max="4628" width="13.08203125" style="3" customWidth="1"/>
    <col min="4629" max="4629" width="7.83203125" style="3" customWidth="1"/>
    <col min="4630" max="4630" width="9.83203125" style="3" customWidth="1"/>
    <col min="4631" max="4631" width="5.5" style="3" customWidth="1"/>
    <col min="4632" max="4861" width="9" style="3"/>
    <col min="4862" max="4862" width="3" style="3" customWidth="1"/>
    <col min="4863" max="4864" width="9.33203125" style="3" customWidth="1"/>
    <col min="4865" max="4865" width="6.58203125" style="3" customWidth="1"/>
    <col min="4866" max="4866" width="4.6640625" style="3" customWidth="1"/>
    <col min="4867" max="4867" width="4.58203125" style="3" customWidth="1"/>
    <col min="4868" max="4868" width="4.83203125" style="3" customWidth="1"/>
    <col min="4869" max="4869" width="6.5" style="3" customWidth="1"/>
    <col min="4870" max="4870" width="8.5" style="3" customWidth="1"/>
    <col min="4871" max="4871" width="11.33203125" style="3" customWidth="1"/>
    <col min="4872" max="4872" width="4.33203125" style="3" customWidth="1"/>
    <col min="4873" max="4873" width="12.6640625" style="3" customWidth="1"/>
    <col min="4874" max="4874" width="7.5" style="3" customWidth="1"/>
    <col min="4875" max="4875" width="9.5" style="3" customWidth="1"/>
    <col min="4876" max="4877" width="7.6640625" style="3" customWidth="1"/>
    <col min="4878" max="4878" width="7.08203125" style="3" customWidth="1"/>
    <col min="4879" max="4879" width="9.6640625" style="3" customWidth="1"/>
    <col min="4880" max="4880" width="6.5" style="3" customWidth="1"/>
    <col min="4881" max="4881" width="7.83203125" style="3" customWidth="1"/>
    <col min="4882" max="4882" width="9" style="3"/>
    <col min="4883" max="4884" width="13.08203125" style="3" customWidth="1"/>
    <col min="4885" max="4885" width="7.83203125" style="3" customWidth="1"/>
    <col min="4886" max="4886" width="9.83203125" style="3" customWidth="1"/>
    <col min="4887" max="4887" width="5.5" style="3" customWidth="1"/>
    <col min="4888" max="5117" width="9" style="3"/>
    <col min="5118" max="5118" width="3" style="3" customWidth="1"/>
    <col min="5119" max="5120" width="9.33203125" style="3" customWidth="1"/>
    <col min="5121" max="5121" width="6.58203125" style="3" customWidth="1"/>
    <col min="5122" max="5122" width="4.6640625" style="3" customWidth="1"/>
    <col min="5123" max="5123" width="4.58203125" style="3" customWidth="1"/>
    <col min="5124" max="5124" width="4.83203125" style="3" customWidth="1"/>
    <col min="5125" max="5125" width="6.5" style="3" customWidth="1"/>
    <col min="5126" max="5126" width="8.5" style="3" customWidth="1"/>
    <col min="5127" max="5127" width="11.33203125" style="3" customWidth="1"/>
    <col min="5128" max="5128" width="4.33203125" style="3" customWidth="1"/>
    <col min="5129" max="5129" width="12.6640625" style="3" customWidth="1"/>
    <col min="5130" max="5130" width="7.5" style="3" customWidth="1"/>
    <col min="5131" max="5131" width="9.5" style="3" customWidth="1"/>
    <col min="5132" max="5133" width="7.6640625" style="3" customWidth="1"/>
    <col min="5134" max="5134" width="7.08203125" style="3" customWidth="1"/>
    <col min="5135" max="5135" width="9.6640625" style="3" customWidth="1"/>
    <col min="5136" max="5136" width="6.5" style="3" customWidth="1"/>
    <col min="5137" max="5137" width="7.83203125" style="3" customWidth="1"/>
    <col min="5138" max="5138" width="9" style="3"/>
    <col min="5139" max="5140" width="13.08203125" style="3" customWidth="1"/>
    <col min="5141" max="5141" width="7.83203125" style="3" customWidth="1"/>
    <col min="5142" max="5142" width="9.83203125" style="3" customWidth="1"/>
    <col min="5143" max="5143" width="5.5" style="3" customWidth="1"/>
    <col min="5144" max="5373" width="9" style="3"/>
    <col min="5374" max="5374" width="3" style="3" customWidth="1"/>
    <col min="5375" max="5376" width="9.33203125" style="3" customWidth="1"/>
    <col min="5377" max="5377" width="6.58203125" style="3" customWidth="1"/>
    <col min="5378" max="5378" width="4.6640625" style="3" customWidth="1"/>
    <col min="5379" max="5379" width="4.58203125" style="3" customWidth="1"/>
    <col min="5380" max="5380" width="4.83203125" style="3" customWidth="1"/>
    <col min="5381" max="5381" width="6.5" style="3" customWidth="1"/>
    <col min="5382" max="5382" width="8.5" style="3" customWidth="1"/>
    <col min="5383" max="5383" width="11.33203125" style="3" customWidth="1"/>
    <col min="5384" max="5384" width="4.33203125" style="3" customWidth="1"/>
    <col min="5385" max="5385" width="12.6640625" style="3" customWidth="1"/>
    <col min="5386" max="5386" width="7.5" style="3" customWidth="1"/>
    <col min="5387" max="5387" width="9.5" style="3" customWidth="1"/>
    <col min="5388" max="5389" width="7.6640625" style="3" customWidth="1"/>
    <col min="5390" max="5390" width="7.08203125" style="3" customWidth="1"/>
    <col min="5391" max="5391" width="9.6640625" style="3" customWidth="1"/>
    <col min="5392" max="5392" width="6.5" style="3" customWidth="1"/>
    <col min="5393" max="5393" width="7.83203125" style="3" customWidth="1"/>
    <col min="5394" max="5394" width="9" style="3"/>
    <col min="5395" max="5396" width="13.08203125" style="3" customWidth="1"/>
    <col min="5397" max="5397" width="7.83203125" style="3" customWidth="1"/>
    <col min="5398" max="5398" width="9.83203125" style="3" customWidth="1"/>
    <col min="5399" max="5399" width="5.5" style="3" customWidth="1"/>
    <col min="5400" max="5629" width="9" style="3"/>
    <col min="5630" max="5630" width="3" style="3" customWidth="1"/>
    <col min="5631" max="5632" width="9.33203125" style="3" customWidth="1"/>
    <col min="5633" max="5633" width="6.58203125" style="3" customWidth="1"/>
    <col min="5634" max="5634" width="4.6640625" style="3" customWidth="1"/>
    <col min="5635" max="5635" width="4.58203125" style="3" customWidth="1"/>
    <col min="5636" max="5636" width="4.83203125" style="3" customWidth="1"/>
    <col min="5637" max="5637" width="6.5" style="3" customWidth="1"/>
    <col min="5638" max="5638" width="8.5" style="3" customWidth="1"/>
    <col min="5639" max="5639" width="11.33203125" style="3" customWidth="1"/>
    <col min="5640" max="5640" width="4.33203125" style="3" customWidth="1"/>
    <col min="5641" max="5641" width="12.6640625" style="3" customWidth="1"/>
    <col min="5642" max="5642" width="7.5" style="3" customWidth="1"/>
    <col min="5643" max="5643" width="9.5" style="3" customWidth="1"/>
    <col min="5644" max="5645" width="7.6640625" style="3" customWidth="1"/>
    <col min="5646" max="5646" width="7.08203125" style="3" customWidth="1"/>
    <col min="5647" max="5647" width="9.6640625" style="3" customWidth="1"/>
    <col min="5648" max="5648" width="6.5" style="3" customWidth="1"/>
    <col min="5649" max="5649" width="7.83203125" style="3" customWidth="1"/>
    <col min="5650" max="5650" width="9" style="3"/>
    <col min="5651" max="5652" width="13.08203125" style="3" customWidth="1"/>
    <col min="5653" max="5653" width="7.83203125" style="3" customWidth="1"/>
    <col min="5654" max="5654" width="9.83203125" style="3" customWidth="1"/>
    <col min="5655" max="5655" width="5.5" style="3" customWidth="1"/>
    <col min="5656" max="5885" width="9" style="3"/>
    <col min="5886" max="5886" width="3" style="3" customWidth="1"/>
    <col min="5887" max="5888" width="9.33203125" style="3" customWidth="1"/>
    <col min="5889" max="5889" width="6.58203125" style="3" customWidth="1"/>
    <col min="5890" max="5890" width="4.6640625" style="3" customWidth="1"/>
    <col min="5891" max="5891" width="4.58203125" style="3" customWidth="1"/>
    <col min="5892" max="5892" width="4.83203125" style="3" customWidth="1"/>
    <col min="5893" max="5893" width="6.5" style="3" customWidth="1"/>
    <col min="5894" max="5894" width="8.5" style="3" customWidth="1"/>
    <col min="5895" max="5895" width="11.33203125" style="3" customWidth="1"/>
    <col min="5896" max="5896" width="4.33203125" style="3" customWidth="1"/>
    <col min="5897" max="5897" width="12.6640625" style="3" customWidth="1"/>
    <col min="5898" max="5898" width="7.5" style="3" customWidth="1"/>
    <col min="5899" max="5899" width="9.5" style="3" customWidth="1"/>
    <col min="5900" max="5901" width="7.6640625" style="3" customWidth="1"/>
    <col min="5902" max="5902" width="7.08203125" style="3" customWidth="1"/>
    <col min="5903" max="5903" width="9.6640625" style="3" customWidth="1"/>
    <col min="5904" max="5904" width="6.5" style="3" customWidth="1"/>
    <col min="5905" max="5905" width="7.83203125" style="3" customWidth="1"/>
    <col min="5906" max="5906" width="9" style="3"/>
    <col min="5907" max="5908" width="13.08203125" style="3" customWidth="1"/>
    <col min="5909" max="5909" width="7.83203125" style="3" customWidth="1"/>
    <col min="5910" max="5910" width="9.83203125" style="3" customWidth="1"/>
    <col min="5911" max="5911" width="5.5" style="3" customWidth="1"/>
    <col min="5912" max="6141" width="9" style="3"/>
    <col min="6142" max="6142" width="3" style="3" customWidth="1"/>
    <col min="6143" max="6144" width="9.33203125" style="3" customWidth="1"/>
    <col min="6145" max="6145" width="6.58203125" style="3" customWidth="1"/>
    <col min="6146" max="6146" width="4.6640625" style="3" customWidth="1"/>
    <col min="6147" max="6147" width="4.58203125" style="3" customWidth="1"/>
    <col min="6148" max="6148" width="4.83203125" style="3" customWidth="1"/>
    <col min="6149" max="6149" width="6.5" style="3" customWidth="1"/>
    <col min="6150" max="6150" width="8.5" style="3" customWidth="1"/>
    <col min="6151" max="6151" width="11.33203125" style="3" customWidth="1"/>
    <col min="6152" max="6152" width="4.33203125" style="3" customWidth="1"/>
    <col min="6153" max="6153" width="12.6640625" style="3" customWidth="1"/>
    <col min="6154" max="6154" width="7.5" style="3" customWidth="1"/>
    <col min="6155" max="6155" width="9.5" style="3" customWidth="1"/>
    <col min="6156" max="6157" width="7.6640625" style="3" customWidth="1"/>
    <col min="6158" max="6158" width="7.08203125" style="3" customWidth="1"/>
    <col min="6159" max="6159" width="9.6640625" style="3" customWidth="1"/>
    <col min="6160" max="6160" width="6.5" style="3" customWidth="1"/>
    <col min="6161" max="6161" width="7.83203125" style="3" customWidth="1"/>
    <col min="6162" max="6162" width="9" style="3"/>
    <col min="6163" max="6164" width="13.08203125" style="3" customWidth="1"/>
    <col min="6165" max="6165" width="7.83203125" style="3" customWidth="1"/>
    <col min="6166" max="6166" width="9.83203125" style="3" customWidth="1"/>
    <col min="6167" max="6167" width="5.5" style="3" customWidth="1"/>
    <col min="6168" max="6397" width="9" style="3"/>
    <col min="6398" max="6398" width="3" style="3" customWidth="1"/>
    <col min="6399" max="6400" width="9.33203125" style="3" customWidth="1"/>
    <col min="6401" max="6401" width="6.58203125" style="3" customWidth="1"/>
    <col min="6402" max="6402" width="4.6640625" style="3" customWidth="1"/>
    <col min="6403" max="6403" width="4.58203125" style="3" customWidth="1"/>
    <col min="6404" max="6404" width="4.83203125" style="3" customWidth="1"/>
    <col min="6405" max="6405" width="6.5" style="3" customWidth="1"/>
    <col min="6406" max="6406" width="8.5" style="3" customWidth="1"/>
    <col min="6407" max="6407" width="11.33203125" style="3" customWidth="1"/>
    <col min="6408" max="6408" width="4.33203125" style="3" customWidth="1"/>
    <col min="6409" max="6409" width="12.6640625" style="3" customWidth="1"/>
    <col min="6410" max="6410" width="7.5" style="3" customWidth="1"/>
    <col min="6411" max="6411" width="9.5" style="3" customWidth="1"/>
    <col min="6412" max="6413" width="7.6640625" style="3" customWidth="1"/>
    <col min="6414" max="6414" width="7.08203125" style="3" customWidth="1"/>
    <col min="6415" max="6415" width="9.6640625" style="3" customWidth="1"/>
    <col min="6416" max="6416" width="6.5" style="3" customWidth="1"/>
    <col min="6417" max="6417" width="7.83203125" style="3" customWidth="1"/>
    <col min="6418" max="6418" width="9" style="3"/>
    <col min="6419" max="6420" width="13.08203125" style="3" customWidth="1"/>
    <col min="6421" max="6421" width="7.83203125" style="3" customWidth="1"/>
    <col min="6422" max="6422" width="9.83203125" style="3" customWidth="1"/>
    <col min="6423" max="6423" width="5.5" style="3" customWidth="1"/>
    <col min="6424" max="6653" width="9" style="3"/>
    <col min="6654" max="6654" width="3" style="3" customWidth="1"/>
    <col min="6655" max="6656" width="9.33203125" style="3" customWidth="1"/>
    <col min="6657" max="6657" width="6.58203125" style="3" customWidth="1"/>
    <col min="6658" max="6658" width="4.6640625" style="3" customWidth="1"/>
    <col min="6659" max="6659" width="4.58203125" style="3" customWidth="1"/>
    <col min="6660" max="6660" width="4.83203125" style="3" customWidth="1"/>
    <col min="6661" max="6661" width="6.5" style="3" customWidth="1"/>
    <col min="6662" max="6662" width="8.5" style="3" customWidth="1"/>
    <col min="6663" max="6663" width="11.33203125" style="3" customWidth="1"/>
    <col min="6664" max="6664" width="4.33203125" style="3" customWidth="1"/>
    <col min="6665" max="6665" width="12.6640625" style="3" customWidth="1"/>
    <col min="6666" max="6666" width="7.5" style="3" customWidth="1"/>
    <col min="6667" max="6667" width="9.5" style="3" customWidth="1"/>
    <col min="6668" max="6669" width="7.6640625" style="3" customWidth="1"/>
    <col min="6670" max="6670" width="7.08203125" style="3" customWidth="1"/>
    <col min="6671" max="6671" width="9.6640625" style="3" customWidth="1"/>
    <col min="6672" max="6672" width="6.5" style="3" customWidth="1"/>
    <col min="6673" max="6673" width="7.83203125" style="3" customWidth="1"/>
    <col min="6674" max="6674" width="9" style="3"/>
    <col min="6675" max="6676" width="13.08203125" style="3" customWidth="1"/>
    <col min="6677" max="6677" width="7.83203125" style="3" customWidth="1"/>
    <col min="6678" max="6678" width="9.83203125" style="3" customWidth="1"/>
    <col min="6679" max="6679" width="5.5" style="3" customWidth="1"/>
    <col min="6680" max="6909" width="9" style="3"/>
    <col min="6910" max="6910" width="3" style="3" customWidth="1"/>
    <col min="6911" max="6912" width="9.33203125" style="3" customWidth="1"/>
    <col min="6913" max="6913" width="6.58203125" style="3" customWidth="1"/>
    <col min="6914" max="6914" width="4.6640625" style="3" customWidth="1"/>
    <col min="6915" max="6915" width="4.58203125" style="3" customWidth="1"/>
    <col min="6916" max="6916" width="4.83203125" style="3" customWidth="1"/>
    <col min="6917" max="6917" width="6.5" style="3" customWidth="1"/>
    <col min="6918" max="6918" width="8.5" style="3" customWidth="1"/>
    <col min="6919" max="6919" width="11.33203125" style="3" customWidth="1"/>
    <col min="6920" max="6920" width="4.33203125" style="3" customWidth="1"/>
    <col min="6921" max="6921" width="12.6640625" style="3" customWidth="1"/>
    <col min="6922" max="6922" width="7.5" style="3" customWidth="1"/>
    <col min="6923" max="6923" width="9.5" style="3" customWidth="1"/>
    <col min="6924" max="6925" width="7.6640625" style="3" customWidth="1"/>
    <col min="6926" max="6926" width="7.08203125" style="3" customWidth="1"/>
    <col min="6927" max="6927" width="9.6640625" style="3" customWidth="1"/>
    <col min="6928" max="6928" width="6.5" style="3" customWidth="1"/>
    <col min="6929" max="6929" width="7.83203125" style="3" customWidth="1"/>
    <col min="6930" max="6930" width="9" style="3"/>
    <col min="6931" max="6932" width="13.08203125" style="3" customWidth="1"/>
    <col min="6933" max="6933" width="7.83203125" style="3" customWidth="1"/>
    <col min="6934" max="6934" width="9.83203125" style="3" customWidth="1"/>
    <col min="6935" max="6935" width="5.5" style="3" customWidth="1"/>
    <col min="6936" max="7165" width="9" style="3"/>
    <col min="7166" max="7166" width="3" style="3" customWidth="1"/>
    <col min="7167" max="7168" width="9.33203125" style="3" customWidth="1"/>
    <col min="7169" max="7169" width="6.58203125" style="3" customWidth="1"/>
    <col min="7170" max="7170" width="4.6640625" style="3" customWidth="1"/>
    <col min="7171" max="7171" width="4.58203125" style="3" customWidth="1"/>
    <col min="7172" max="7172" width="4.83203125" style="3" customWidth="1"/>
    <col min="7173" max="7173" width="6.5" style="3" customWidth="1"/>
    <col min="7174" max="7174" width="8.5" style="3" customWidth="1"/>
    <col min="7175" max="7175" width="11.33203125" style="3" customWidth="1"/>
    <col min="7176" max="7176" width="4.33203125" style="3" customWidth="1"/>
    <col min="7177" max="7177" width="12.6640625" style="3" customWidth="1"/>
    <col min="7178" max="7178" width="7.5" style="3" customWidth="1"/>
    <col min="7179" max="7179" width="9.5" style="3" customWidth="1"/>
    <col min="7180" max="7181" width="7.6640625" style="3" customWidth="1"/>
    <col min="7182" max="7182" width="7.08203125" style="3" customWidth="1"/>
    <col min="7183" max="7183" width="9.6640625" style="3" customWidth="1"/>
    <col min="7184" max="7184" width="6.5" style="3" customWidth="1"/>
    <col min="7185" max="7185" width="7.83203125" style="3" customWidth="1"/>
    <col min="7186" max="7186" width="9" style="3"/>
    <col min="7187" max="7188" width="13.08203125" style="3" customWidth="1"/>
    <col min="7189" max="7189" width="7.83203125" style="3" customWidth="1"/>
    <col min="7190" max="7190" width="9.83203125" style="3" customWidth="1"/>
    <col min="7191" max="7191" width="5.5" style="3" customWidth="1"/>
    <col min="7192" max="7421" width="9" style="3"/>
    <col min="7422" max="7422" width="3" style="3" customWidth="1"/>
    <col min="7423" max="7424" width="9.33203125" style="3" customWidth="1"/>
    <col min="7425" max="7425" width="6.58203125" style="3" customWidth="1"/>
    <col min="7426" max="7426" width="4.6640625" style="3" customWidth="1"/>
    <col min="7427" max="7427" width="4.58203125" style="3" customWidth="1"/>
    <col min="7428" max="7428" width="4.83203125" style="3" customWidth="1"/>
    <col min="7429" max="7429" width="6.5" style="3" customWidth="1"/>
    <col min="7430" max="7430" width="8.5" style="3" customWidth="1"/>
    <col min="7431" max="7431" width="11.33203125" style="3" customWidth="1"/>
    <col min="7432" max="7432" width="4.33203125" style="3" customWidth="1"/>
    <col min="7433" max="7433" width="12.6640625" style="3" customWidth="1"/>
    <col min="7434" max="7434" width="7.5" style="3" customWidth="1"/>
    <col min="7435" max="7435" width="9.5" style="3" customWidth="1"/>
    <col min="7436" max="7437" width="7.6640625" style="3" customWidth="1"/>
    <col min="7438" max="7438" width="7.08203125" style="3" customWidth="1"/>
    <col min="7439" max="7439" width="9.6640625" style="3" customWidth="1"/>
    <col min="7440" max="7440" width="6.5" style="3" customWidth="1"/>
    <col min="7441" max="7441" width="7.83203125" style="3" customWidth="1"/>
    <col min="7442" max="7442" width="9" style="3"/>
    <col min="7443" max="7444" width="13.08203125" style="3" customWidth="1"/>
    <col min="7445" max="7445" width="7.83203125" style="3" customWidth="1"/>
    <col min="7446" max="7446" width="9.83203125" style="3" customWidth="1"/>
    <col min="7447" max="7447" width="5.5" style="3" customWidth="1"/>
    <col min="7448" max="7677" width="9" style="3"/>
    <col min="7678" max="7678" width="3" style="3" customWidth="1"/>
    <col min="7679" max="7680" width="9.33203125" style="3" customWidth="1"/>
    <col min="7681" max="7681" width="6.58203125" style="3" customWidth="1"/>
    <col min="7682" max="7682" width="4.6640625" style="3" customWidth="1"/>
    <col min="7683" max="7683" width="4.58203125" style="3" customWidth="1"/>
    <col min="7684" max="7684" width="4.83203125" style="3" customWidth="1"/>
    <col min="7685" max="7685" width="6.5" style="3" customWidth="1"/>
    <col min="7686" max="7686" width="8.5" style="3" customWidth="1"/>
    <col min="7687" max="7687" width="11.33203125" style="3" customWidth="1"/>
    <col min="7688" max="7688" width="4.33203125" style="3" customWidth="1"/>
    <col min="7689" max="7689" width="12.6640625" style="3" customWidth="1"/>
    <col min="7690" max="7690" width="7.5" style="3" customWidth="1"/>
    <col min="7691" max="7691" width="9.5" style="3" customWidth="1"/>
    <col min="7692" max="7693" width="7.6640625" style="3" customWidth="1"/>
    <col min="7694" max="7694" width="7.08203125" style="3" customWidth="1"/>
    <col min="7695" max="7695" width="9.6640625" style="3" customWidth="1"/>
    <col min="7696" max="7696" width="6.5" style="3" customWidth="1"/>
    <col min="7697" max="7697" width="7.83203125" style="3" customWidth="1"/>
    <col min="7698" max="7698" width="9" style="3"/>
    <col min="7699" max="7700" width="13.08203125" style="3" customWidth="1"/>
    <col min="7701" max="7701" width="7.83203125" style="3" customWidth="1"/>
    <col min="7702" max="7702" width="9.83203125" style="3" customWidth="1"/>
    <col min="7703" max="7703" width="5.5" style="3" customWidth="1"/>
    <col min="7704" max="7933" width="9" style="3"/>
    <col min="7934" max="7934" width="3" style="3" customWidth="1"/>
    <col min="7935" max="7936" width="9.33203125" style="3" customWidth="1"/>
    <col min="7937" max="7937" width="6.58203125" style="3" customWidth="1"/>
    <col min="7938" max="7938" width="4.6640625" style="3" customWidth="1"/>
    <col min="7939" max="7939" width="4.58203125" style="3" customWidth="1"/>
    <col min="7940" max="7940" width="4.83203125" style="3" customWidth="1"/>
    <col min="7941" max="7941" width="6.5" style="3" customWidth="1"/>
    <col min="7942" max="7942" width="8.5" style="3" customWidth="1"/>
    <col min="7943" max="7943" width="11.33203125" style="3" customWidth="1"/>
    <col min="7944" max="7944" width="4.33203125" style="3" customWidth="1"/>
    <col min="7945" max="7945" width="12.6640625" style="3" customWidth="1"/>
    <col min="7946" max="7946" width="7.5" style="3" customWidth="1"/>
    <col min="7947" max="7947" width="9.5" style="3" customWidth="1"/>
    <col min="7948" max="7949" width="7.6640625" style="3" customWidth="1"/>
    <col min="7950" max="7950" width="7.08203125" style="3" customWidth="1"/>
    <col min="7951" max="7951" width="9.6640625" style="3" customWidth="1"/>
    <col min="7952" max="7952" width="6.5" style="3" customWidth="1"/>
    <col min="7953" max="7953" width="7.83203125" style="3" customWidth="1"/>
    <col min="7954" max="7954" width="9" style="3"/>
    <col min="7955" max="7956" width="13.08203125" style="3" customWidth="1"/>
    <col min="7957" max="7957" width="7.83203125" style="3" customWidth="1"/>
    <col min="7958" max="7958" width="9.83203125" style="3" customWidth="1"/>
    <col min="7959" max="7959" width="5.5" style="3" customWidth="1"/>
    <col min="7960" max="8189" width="9" style="3"/>
    <col min="8190" max="8190" width="3" style="3" customWidth="1"/>
    <col min="8191" max="8192" width="9.33203125" style="3" customWidth="1"/>
    <col min="8193" max="8193" width="6.58203125" style="3" customWidth="1"/>
    <col min="8194" max="8194" width="4.6640625" style="3" customWidth="1"/>
    <col min="8195" max="8195" width="4.58203125" style="3" customWidth="1"/>
    <col min="8196" max="8196" width="4.83203125" style="3" customWidth="1"/>
    <col min="8197" max="8197" width="6.5" style="3" customWidth="1"/>
    <col min="8198" max="8198" width="8.5" style="3" customWidth="1"/>
    <col min="8199" max="8199" width="11.33203125" style="3" customWidth="1"/>
    <col min="8200" max="8200" width="4.33203125" style="3" customWidth="1"/>
    <col min="8201" max="8201" width="12.6640625" style="3" customWidth="1"/>
    <col min="8202" max="8202" width="7.5" style="3" customWidth="1"/>
    <col min="8203" max="8203" width="9.5" style="3" customWidth="1"/>
    <col min="8204" max="8205" width="7.6640625" style="3" customWidth="1"/>
    <col min="8206" max="8206" width="7.08203125" style="3" customWidth="1"/>
    <col min="8207" max="8207" width="9.6640625" style="3" customWidth="1"/>
    <col min="8208" max="8208" width="6.5" style="3" customWidth="1"/>
    <col min="8209" max="8209" width="7.83203125" style="3" customWidth="1"/>
    <col min="8210" max="8210" width="9" style="3"/>
    <col min="8211" max="8212" width="13.08203125" style="3" customWidth="1"/>
    <col min="8213" max="8213" width="7.83203125" style="3" customWidth="1"/>
    <col min="8214" max="8214" width="9.83203125" style="3" customWidth="1"/>
    <col min="8215" max="8215" width="5.5" style="3" customWidth="1"/>
    <col min="8216" max="8445" width="9" style="3"/>
    <col min="8446" max="8446" width="3" style="3" customWidth="1"/>
    <col min="8447" max="8448" width="9.33203125" style="3" customWidth="1"/>
    <col min="8449" max="8449" width="6.58203125" style="3" customWidth="1"/>
    <col min="8450" max="8450" width="4.6640625" style="3" customWidth="1"/>
    <col min="8451" max="8451" width="4.58203125" style="3" customWidth="1"/>
    <col min="8452" max="8452" width="4.83203125" style="3" customWidth="1"/>
    <col min="8453" max="8453" width="6.5" style="3" customWidth="1"/>
    <col min="8454" max="8454" width="8.5" style="3" customWidth="1"/>
    <col min="8455" max="8455" width="11.33203125" style="3" customWidth="1"/>
    <col min="8456" max="8456" width="4.33203125" style="3" customWidth="1"/>
    <col min="8457" max="8457" width="12.6640625" style="3" customWidth="1"/>
    <col min="8458" max="8458" width="7.5" style="3" customWidth="1"/>
    <col min="8459" max="8459" width="9.5" style="3" customWidth="1"/>
    <col min="8460" max="8461" width="7.6640625" style="3" customWidth="1"/>
    <col min="8462" max="8462" width="7.08203125" style="3" customWidth="1"/>
    <col min="8463" max="8463" width="9.6640625" style="3" customWidth="1"/>
    <col min="8464" max="8464" width="6.5" style="3" customWidth="1"/>
    <col min="8465" max="8465" width="7.83203125" style="3" customWidth="1"/>
    <col min="8466" max="8466" width="9" style="3"/>
    <col min="8467" max="8468" width="13.08203125" style="3" customWidth="1"/>
    <col min="8469" max="8469" width="7.83203125" style="3" customWidth="1"/>
    <col min="8470" max="8470" width="9.83203125" style="3" customWidth="1"/>
    <col min="8471" max="8471" width="5.5" style="3" customWidth="1"/>
    <col min="8472" max="8701" width="9" style="3"/>
    <col min="8702" max="8702" width="3" style="3" customWidth="1"/>
    <col min="8703" max="8704" width="9.33203125" style="3" customWidth="1"/>
    <col min="8705" max="8705" width="6.58203125" style="3" customWidth="1"/>
    <col min="8706" max="8706" width="4.6640625" style="3" customWidth="1"/>
    <col min="8707" max="8707" width="4.58203125" style="3" customWidth="1"/>
    <col min="8708" max="8708" width="4.83203125" style="3" customWidth="1"/>
    <col min="8709" max="8709" width="6.5" style="3" customWidth="1"/>
    <col min="8710" max="8710" width="8.5" style="3" customWidth="1"/>
    <col min="8711" max="8711" width="11.33203125" style="3" customWidth="1"/>
    <col min="8712" max="8712" width="4.33203125" style="3" customWidth="1"/>
    <col min="8713" max="8713" width="12.6640625" style="3" customWidth="1"/>
    <col min="8714" max="8714" width="7.5" style="3" customWidth="1"/>
    <col min="8715" max="8715" width="9.5" style="3" customWidth="1"/>
    <col min="8716" max="8717" width="7.6640625" style="3" customWidth="1"/>
    <col min="8718" max="8718" width="7.08203125" style="3" customWidth="1"/>
    <col min="8719" max="8719" width="9.6640625" style="3" customWidth="1"/>
    <col min="8720" max="8720" width="6.5" style="3" customWidth="1"/>
    <col min="8721" max="8721" width="7.83203125" style="3" customWidth="1"/>
    <col min="8722" max="8722" width="9" style="3"/>
    <col min="8723" max="8724" width="13.08203125" style="3" customWidth="1"/>
    <col min="8725" max="8725" width="7.83203125" style="3" customWidth="1"/>
    <col min="8726" max="8726" width="9.83203125" style="3" customWidth="1"/>
    <col min="8727" max="8727" width="5.5" style="3" customWidth="1"/>
    <col min="8728" max="8957" width="9" style="3"/>
    <col min="8958" max="8958" width="3" style="3" customWidth="1"/>
    <col min="8959" max="8960" width="9.33203125" style="3" customWidth="1"/>
    <col min="8961" max="8961" width="6.58203125" style="3" customWidth="1"/>
    <col min="8962" max="8962" width="4.6640625" style="3" customWidth="1"/>
    <col min="8963" max="8963" width="4.58203125" style="3" customWidth="1"/>
    <col min="8964" max="8964" width="4.83203125" style="3" customWidth="1"/>
    <col min="8965" max="8965" width="6.5" style="3" customWidth="1"/>
    <col min="8966" max="8966" width="8.5" style="3" customWidth="1"/>
    <col min="8967" max="8967" width="11.33203125" style="3" customWidth="1"/>
    <col min="8968" max="8968" width="4.33203125" style="3" customWidth="1"/>
    <col min="8969" max="8969" width="12.6640625" style="3" customWidth="1"/>
    <col min="8970" max="8970" width="7.5" style="3" customWidth="1"/>
    <col min="8971" max="8971" width="9.5" style="3" customWidth="1"/>
    <col min="8972" max="8973" width="7.6640625" style="3" customWidth="1"/>
    <col min="8974" max="8974" width="7.08203125" style="3" customWidth="1"/>
    <col min="8975" max="8975" width="9.6640625" style="3" customWidth="1"/>
    <col min="8976" max="8976" width="6.5" style="3" customWidth="1"/>
    <col min="8977" max="8977" width="7.83203125" style="3" customWidth="1"/>
    <col min="8978" max="8978" width="9" style="3"/>
    <col min="8979" max="8980" width="13.08203125" style="3" customWidth="1"/>
    <col min="8981" max="8981" width="7.83203125" style="3" customWidth="1"/>
    <col min="8982" max="8982" width="9.83203125" style="3" customWidth="1"/>
    <col min="8983" max="8983" width="5.5" style="3" customWidth="1"/>
    <col min="8984" max="9213" width="9" style="3"/>
    <col min="9214" max="9214" width="3" style="3" customWidth="1"/>
    <col min="9215" max="9216" width="9.33203125" style="3" customWidth="1"/>
    <col min="9217" max="9217" width="6.58203125" style="3" customWidth="1"/>
    <col min="9218" max="9218" width="4.6640625" style="3" customWidth="1"/>
    <col min="9219" max="9219" width="4.58203125" style="3" customWidth="1"/>
    <col min="9220" max="9220" width="4.83203125" style="3" customWidth="1"/>
    <col min="9221" max="9221" width="6.5" style="3" customWidth="1"/>
    <col min="9222" max="9222" width="8.5" style="3" customWidth="1"/>
    <col min="9223" max="9223" width="11.33203125" style="3" customWidth="1"/>
    <col min="9224" max="9224" width="4.33203125" style="3" customWidth="1"/>
    <col min="9225" max="9225" width="12.6640625" style="3" customWidth="1"/>
    <col min="9226" max="9226" width="7.5" style="3" customWidth="1"/>
    <col min="9227" max="9227" width="9.5" style="3" customWidth="1"/>
    <col min="9228" max="9229" width="7.6640625" style="3" customWidth="1"/>
    <col min="9230" max="9230" width="7.08203125" style="3" customWidth="1"/>
    <col min="9231" max="9231" width="9.6640625" style="3" customWidth="1"/>
    <col min="9232" max="9232" width="6.5" style="3" customWidth="1"/>
    <col min="9233" max="9233" width="7.83203125" style="3" customWidth="1"/>
    <col min="9234" max="9234" width="9" style="3"/>
    <col min="9235" max="9236" width="13.08203125" style="3" customWidth="1"/>
    <col min="9237" max="9237" width="7.83203125" style="3" customWidth="1"/>
    <col min="9238" max="9238" width="9.83203125" style="3" customWidth="1"/>
    <col min="9239" max="9239" width="5.5" style="3" customWidth="1"/>
    <col min="9240" max="9469" width="9" style="3"/>
    <col min="9470" max="9470" width="3" style="3" customWidth="1"/>
    <col min="9471" max="9472" width="9.33203125" style="3" customWidth="1"/>
    <col min="9473" max="9473" width="6.58203125" style="3" customWidth="1"/>
    <col min="9474" max="9474" width="4.6640625" style="3" customWidth="1"/>
    <col min="9475" max="9475" width="4.58203125" style="3" customWidth="1"/>
    <col min="9476" max="9476" width="4.83203125" style="3" customWidth="1"/>
    <col min="9477" max="9477" width="6.5" style="3" customWidth="1"/>
    <col min="9478" max="9478" width="8.5" style="3" customWidth="1"/>
    <col min="9479" max="9479" width="11.33203125" style="3" customWidth="1"/>
    <col min="9480" max="9480" width="4.33203125" style="3" customWidth="1"/>
    <col min="9481" max="9481" width="12.6640625" style="3" customWidth="1"/>
    <col min="9482" max="9482" width="7.5" style="3" customWidth="1"/>
    <col min="9483" max="9483" width="9.5" style="3" customWidth="1"/>
    <col min="9484" max="9485" width="7.6640625" style="3" customWidth="1"/>
    <col min="9486" max="9486" width="7.08203125" style="3" customWidth="1"/>
    <col min="9487" max="9487" width="9.6640625" style="3" customWidth="1"/>
    <col min="9488" max="9488" width="6.5" style="3" customWidth="1"/>
    <col min="9489" max="9489" width="7.83203125" style="3" customWidth="1"/>
    <col min="9490" max="9490" width="9" style="3"/>
    <col min="9491" max="9492" width="13.08203125" style="3" customWidth="1"/>
    <col min="9493" max="9493" width="7.83203125" style="3" customWidth="1"/>
    <col min="9494" max="9494" width="9.83203125" style="3" customWidth="1"/>
    <col min="9495" max="9495" width="5.5" style="3" customWidth="1"/>
    <col min="9496" max="9725" width="9" style="3"/>
    <col min="9726" max="9726" width="3" style="3" customWidth="1"/>
    <col min="9727" max="9728" width="9.33203125" style="3" customWidth="1"/>
    <col min="9729" max="9729" width="6.58203125" style="3" customWidth="1"/>
    <col min="9730" max="9730" width="4.6640625" style="3" customWidth="1"/>
    <col min="9731" max="9731" width="4.58203125" style="3" customWidth="1"/>
    <col min="9732" max="9732" width="4.83203125" style="3" customWidth="1"/>
    <col min="9733" max="9733" width="6.5" style="3" customWidth="1"/>
    <col min="9734" max="9734" width="8.5" style="3" customWidth="1"/>
    <col min="9735" max="9735" width="11.33203125" style="3" customWidth="1"/>
    <col min="9736" max="9736" width="4.33203125" style="3" customWidth="1"/>
    <col min="9737" max="9737" width="12.6640625" style="3" customWidth="1"/>
    <col min="9738" max="9738" width="7.5" style="3" customWidth="1"/>
    <col min="9739" max="9739" width="9.5" style="3" customWidth="1"/>
    <col min="9740" max="9741" width="7.6640625" style="3" customWidth="1"/>
    <col min="9742" max="9742" width="7.08203125" style="3" customWidth="1"/>
    <col min="9743" max="9743" width="9.6640625" style="3" customWidth="1"/>
    <col min="9744" max="9744" width="6.5" style="3" customWidth="1"/>
    <col min="9745" max="9745" width="7.83203125" style="3" customWidth="1"/>
    <col min="9746" max="9746" width="9" style="3"/>
    <col min="9747" max="9748" width="13.08203125" style="3" customWidth="1"/>
    <col min="9749" max="9749" width="7.83203125" style="3" customWidth="1"/>
    <col min="9750" max="9750" width="9.83203125" style="3" customWidth="1"/>
    <col min="9751" max="9751" width="5.5" style="3" customWidth="1"/>
    <col min="9752" max="9981" width="9" style="3"/>
    <col min="9982" max="9982" width="3" style="3" customWidth="1"/>
    <col min="9983" max="9984" width="9.33203125" style="3" customWidth="1"/>
    <col min="9985" max="9985" width="6.58203125" style="3" customWidth="1"/>
    <col min="9986" max="9986" width="4.6640625" style="3" customWidth="1"/>
    <col min="9987" max="9987" width="4.58203125" style="3" customWidth="1"/>
    <col min="9988" max="9988" width="4.83203125" style="3" customWidth="1"/>
    <col min="9989" max="9989" width="6.5" style="3" customWidth="1"/>
    <col min="9990" max="9990" width="8.5" style="3" customWidth="1"/>
    <col min="9991" max="9991" width="11.33203125" style="3" customWidth="1"/>
    <col min="9992" max="9992" width="4.33203125" style="3" customWidth="1"/>
    <col min="9993" max="9993" width="12.6640625" style="3" customWidth="1"/>
    <col min="9994" max="9994" width="7.5" style="3" customWidth="1"/>
    <col min="9995" max="9995" width="9.5" style="3" customWidth="1"/>
    <col min="9996" max="9997" width="7.6640625" style="3" customWidth="1"/>
    <col min="9998" max="9998" width="7.08203125" style="3" customWidth="1"/>
    <col min="9999" max="9999" width="9.6640625" style="3" customWidth="1"/>
    <col min="10000" max="10000" width="6.5" style="3" customWidth="1"/>
    <col min="10001" max="10001" width="7.83203125" style="3" customWidth="1"/>
    <col min="10002" max="10002" width="9" style="3"/>
    <col min="10003" max="10004" width="13.08203125" style="3" customWidth="1"/>
    <col min="10005" max="10005" width="7.83203125" style="3" customWidth="1"/>
    <col min="10006" max="10006" width="9.83203125" style="3" customWidth="1"/>
    <col min="10007" max="10007" width="5.5" style="3" customWidth="1"/>
    <col min="10008" max="10237" width="9" style="3"/>
    <col min="10238" max="10238" width="3" style="3" customWidth="1"/>
    <col min="10239" max="10240" width="9.33203125" style="3" customWidth="1"/>
    <col min="10241" max="10241" width="6.58203125" style="3" customWidth="1"/>
    <col min="10242" max="10242" width="4.6640625" style="3" customWidth="1"/>
    <col min="10243" max="10243" width="4.58203125" style="3" customWidth="1"/>
    <col min="10244" max="10244" width="4.83203125" style="3" customWidth="1"/>
    <col min="10245" max="10245" width="6.5" style="3" customWidth="1"/>
    <col min="10246" max="10246" width="8.5" style="3" customWidth="1"/>
    <col min="10247" max="10247" width="11.33203125" style="3" customWidth="1"/>
    <col min="10248" max="10248" width="4.33203125" style="3" customWidth="1"/>
    <col min="10249" max="10249" width="12.6640625" style="3" customWidth="1"/>
    <col min="10250" max="10250" width="7.5" style="3" customWidth="1"/>
    <col min="10251" max="10251" width="9.5" style="3" customWidth="1"/>
    <col min="10252" max="10253" width="7.6640625" style="3" customWidth="1"/>
    <col min="10254" max="10254" width="7.08203125" style="3" customWidth="1"/>
    <col min="10255" max="10255" width="9.6640625" style="3" customWidth="1"/>
    <col min="10256" max="10256" width="6.5" style="3" customWidth="1"/>
    <col min="10257" max="10257" width="7.83203125" style="3" customWidth="1"/>
    <col min="10258" max="10258" width="9" style="3"/>
    <col min="10259" max="10260" width="13.08203125" style="3" customWidth="1"/>
    <col min="10261" max="10261" width="7.83203125" style="3" customWidth="1"/>
    <col min="10262" max="10262" width="9.83203125" style="3" customWidth="1"/>
    <col min="10263" max="10263" width="5.5" style="3" customWidth="1"/>
    <col min="10264" max="10493" width="9" style="3"/>
    <col min="10494" max="10494" width="3" style="3" customWidth="1"/>
    <col min="10495" max="10496" width="9.33203125" style="3" customWidth="1"/>
    <col min="10497" max="10497" width="6.58203125" style="3" customWidth="1"/>
    <col min="10498" max="10498" width="4.6640625" style="3" customWidth="1"/>
    <col min="10499" max="10499" width="4.58203125" style="3" customWidth="1"/>
    <col min="10500" max="10500" width="4.83203125" style="3" customWidth="1"/>
    <col min="10501" max="10501" width="6.5" style="3" customWidth="1"/>
    <col min="10502" max="10502" width="8.5" style="3" customWidth="1"/>
    <col min="10503" max="10503" width="11.33203125" style="3" customWidth="1"/>
    <col min="10504" max="10504" width="4.33203125" style="3" customWidth="1"/>
    <col min="10505" max="10505" width="12.6640625" style="3" customWidth="1"/>
    <col min="10506" max="10506" width="7.5" style="3" customWidth="1"/>
    <col min="10507" max="10507" width="9.5" style="3" customWidth="1"/>
    <col min="10508" max="10509" width="7.6640625" style="3" customWidth="1"/>
    <col min="10510" max="10510" width="7.08203125" style="3" customWidth="1"/>
    <col min="10511" max="10511" width="9.6640625" style="3" customWidth="1"/>
    <col min="10512" max="10512" width="6.5" style="3" customWidth="1"/>
    <col min="10513" max="10513" width="7.83203125" style="3" customWidth="1"/>
    <col min="10514" max="10514" width="9" style="3"/>
    <col min="10515" max="10516" width="13.08203125" style="3" customWidth="1"/>
    <col min="10517" max="10517" width="7.83203125" style="3" customWidth="1"/>
    <col min="10518" max="10518" width="9.83203125" style="3" customWidth="1"/>
    <col min="10519" max="10519" width="5.5" style="3" customWidth="1"/>
    <col min="10520" max="10749" width="9" style="3"/>
    <col min="10750" max="10750" width="3" style="3" customWidth="1"/>
    <col min="10751" max="10752" width="9.33203125" style="3" customWidth="1"/>
    <col min="10753" max="10753" width="6.58203125" style="3" customWidth="1"/>
    <col min="10754" max="10754" width="4.6640625" style="3" customWidth="1"/>
    <col min="10755" max="10755" width="4.58203125" style="3" customWidth="1"/>
    <col min="10756" max="10756" width="4.83203125" style="3" customWidth="1"/>
    <col min="10757" max="10757" width="6.5" style="3" customWidth="1"/>
    <col min="10758" max="10758" width="8.5" style="3" customWidth="1"/>
    <col min="10759" max="10759" width="11.33203125" style="3" customWidth="1"/>
    <col min="10760" max="10760" width="4.33203125" style="3" customWidth="1"/>
    <col min="10761" max="10761" width="12.6640625" style="3" customWidth="1"/>
    <col min="10762" max="10762" width="7.5" style="3" customWidth="1"/>
    <col min="10763" max="10763" width="9.5" style="3" customWidth="1"/>
    <col min="10764" max="10765" width="7.6640625" style="3" customWidth="1"/>
    <col min="10766" max="10766" width="7.08203125" style="3" customWidth="1"/>
    <col min="10767" max="10767" width="9.6640625" style="3" customWidth="1"/>
    <col min="10768" max="10768" width="6.5" style="3" customWidth="1"/>
    <col min="10769" max="10769" width="7.83203125" style="3" customWidth="1"/>
    <col min="10770" max="10770" width="9" style="3"/>
    <col min="10771" max="10772" width="13.08203125" style="3" customWidth="1"/>
    <col min="10773" max="10773" width="7.83203125" style="3" customWidth="1"/>
    <col min="10774" max="10774" width="9.83203125" style="3" customWidth="1"/>
    <col min="10775" max="10775" width="5.5" style="3" customWidth="1"/>
    <col min="10776" max="11005" width="9" style="3"/>
    <col min="11006" max="11006" width="3" style="3" customWidth="1"/>
    <col min="11007" max="11008" width="9.33203125" style="3" customWidth="1"/>
    <col min="11009" max="11009" width="6.58203125" style="3" customWidth="1"/>
    <col min="11010" max="11010" width="4.6640625" style="3" customWidth="1"/>
    <col min="11011" max="11011" width="4.58203125" style="3" customWidth="1"/>
    <col min="11012" max="11012" width="4.83203125" style="3" customWidth="1"/>
    <col min="11013" max="11013" width="6.5" style="3" customWidth="1"/>
    <col min="11014" max="11014" width="8.5" style="3" customWidth="1"/>
    <col min="11015" max="11015" width="11.33203125" style="3" customWidth="1"/>
    <col min="11016" max="11016" width="4.33203125" style="3" customWidth="1"/>
    <col min="11017" max="11017" width="12.6640625" style="3" customWidth="1"/>
    <col min="11018" max="11018" width="7.5" style="3" customWidth="1"/>
    <col min="11019" max="11019" width="9.5" style="3" customWidth="1"/>
    <col min="11020" max="11021" width="7.6640625" style="3" customWidth="1"/>
    <col min="11022" max="11022" width="7.08203125" style="3" customWidth="1"/>
    <col min="11023" max="11023" width="9.6640625" style="3" customWidth="1"/>
    <col min="11024" max="11024" width="6.5" style="3" customWidth="1"/>
    <col min="11025" max="11025" width="7.83203125" style="3" customWidth="1"/>
    <col min="11026" max="11026" width="9" style="3"/>
    <col min="11027" max="11028" width="13.08203125" style="3" customWidth="1"/>
    <col min="11029" max="11029" width="7.83203125" style="3" customWidth="1"/>
    <col min="11030" max="11030" width="9.83203125" style="3" customWidth="1"/>
    <col min="11031" max="11031" width="5.5" style="3" customWidth="1"/>
    <col min="11032" max="11261" width="9" style="3"/>
    <col min="11262" max="11262" width="3" style="3" customWidth="1"/>
    <col min="11263" max="11264" width="9.33203125" style="3" customWidth="1"/>
    <col min="11265" max="11265" width="6.58203125" style="3" customWidth="1"/>
    <col min="11266" max="11266" width="4.6640625" style="3" customWidth="1"/>
    <col min="11267" max="11267" width="4.58203125" style="3" customWidth="1"/>
    <col min="11268" max="11268" width="4.83203125" style="3" customWidth="1"/>
    <col min="11269" max="11269" width="6.5" style="3" customWidth="1"/>
    <col min="11270" max="11270" width="8.5" style="3" customWidth="1"/>
    <col min="11271" max="11271" width="11.33203125" style="3" customWidth="1"/>
    <col min="11272" max="11272" width="4.33203125" style="3" customWidth="1"/>
    <col min="11273" max="11273" width="12.6640625" style="3" customWidth="1"/>
    <col min="11274" max="11274" width="7.5" style="3" customWidth="1"/>
    <col min="11275" max="11275" width="9.5" style="3" customWidth="1"/>
    <col min="11276" max="11277" width="7.6640625" style="3" customWidth="1"/>
    <col min="11278" max="11278" width="7.08203125" style="3" customWidth="1"/>
    <col min="11279" max="11279" width="9.6640625" style="3" customWidth="1"/>
    <col min="11280" max="11280" width="6.5" style="3" customWidth="1"/>
    <col min="11281" max="11281" width="7.83203125" style="3" customWidth="1"/>
    <col min="11282" max="11282" width="9" style="3"/>
    <col min="11283" max="11284" width="13.08203125" style="3" customWidth="1"/>
    <col min="11285" max="11285" width="7.83203125" style="3" customWidth="1"/>
    <col min="11286" max="11286" width="9.83203125" style="3" customWidth="1"/>
    <col min="11287" max="11287" width="5.5" style="3" customWidth="1"/>
    <col min="11288" max="11517" width="9" style="3"/>
    <col min="11518" max="11518" width="3" style="3" customWidth="1"/>
    <col min="11519" max="11520" width="9.33203125" style="3" customWidth="1"/>
    <col min="11521" max="11521" width="6.58203125" style="3" customWidth="1"/>
    <col min="11522" max="11522" width="4.6640625" style="3" customWidth="1"/>
    <col min="11523" max="11523" width="4.58203125" style="3" customWidth="1"/>
    <col min="11524" max="11524" width="4.83203125" style="3" customWidth="1"/>
    <col min="11525" max="11525" width="6.5" style="3" customWidth="1"/>
    <col min="11526" max="11526" width="8.5" style="3" customWidth="1"/>
    <col min="11527" max="11527" width="11.33203125" style="3" customWidth="1"/>
    <col min="11528" max="11528" width="4.33203125" style="3" customWidth="1"/>
    <col min="11529" max="11529" width="12.6640625" style="3" customWidth="1"/>
    <col min="11530" max="11530" width="7.5" style="3" customWidth="1"/>
    <col min="11531" max="11531" width="9.5" style="3" customWidth="1"/>
    <col min="11532" max="11533" width="7.6640625" style="3" customWidth="1"/>
    <col min="11534" max="11534" width="7.08203125" style="3" customWidth="1"/>
    <col min="11535" max="11535" width="9.6640625" style="3" customWidth="1"/>
    <col min="11536" max="11536" width="6.5" style="3" customWidth="1"/>
    <col min="11537" max="11537" width="7.83203125" style="3" customWidth="1"/>
    <col min="11538" max="11538" width="9" style="3"/>
    <col min="11539" max="11540" width="13.08203125" style="3" customWidth="1"/>
    <col min="11541" max="11541" width="7.83203125" style="3" customWidth="1"/>
    <col min="11542" max="11542" width="9.83203125" style="3" customWidth="1"/>
    <col min="11543" max="11543" width="5.5" style="3" customWidth="1"/>
    <col min="11544" max="11773" width="9" style="3"/>
    <col min="11774" max="11774" width="3" style="3" customWidth="1"/>
    <col min="11775" max="11776" width="9.33203125" style="3" customWidth="1"/>
    <col min="11777" max="11777" width="6.58203125" style="3" customWidth="1"/>
    <col min="11778" max="11778" width="4.6640625" style="3" customWidth="1"/>
    <col min="11779" max="11779" width="4.58203125" style="3" customWidth="1"/>
    <col min="11780" max="11780" width="4.83203125" style="3" customWidth="1"/>
    <col min="11781" max="11781" width="6.5" style="3" customWidth="1"/>
    <col min="11782" max="11782" width="8.5" style="3" customWidth="1"/>
    <col min="11783" max="11783" width="11.33203125" style="3" customWidth="1"/>
    <col min="11784" max="11784" width="4.33203125" style="3" customWidth="1"/>
    <col min="11785" max="11785" width="12.6640625" style="3" customWidth="1"/>
    <col min="11786" max="11786" width="7.5" style="3" customWidth="1"/>
    <col min="11787" max="11787" width="9.5" style="3" customWidth="1"/>
    <col min="11788" max="11789" width="7.6640625" style="3" customWidth="1"/>
    <col min="11790" max="11790" width="7.08203125" style="3" customWidth="1"/>
    <col min="11791" max="11791" width="9.6640625" style="3" customWidth="1"/>
    <col min="11792" max="11792" width="6.5" style="3" customWidth="1"/>
    <col min="11793" max="11793" width="7.83203125" style="3" customWidth="1"/>
    <col min="11794" max="11794" width="9" style="3"/>
    <col min="11795" max="11796" width="13.08203125" style="3" customWidth="1"/>
    <col min="11797" max="11797" width="7.83203125" style="3" customWidth="1"/>
    <col min="11798" max="11798" width="9.83203125" style="3" customWidth="1"/>
    <col min="11799" max="11799" width="5.5" style="3" customWidth="1"/>
    <col min="11800" max="12029" width="9" style="3"/>
    <col min="12030" max="12030" width="3" style="3" customWidth="1"/>
    <col min="12031" max="12032" width="9.33203125" style="3" customWidth="1"/>
    <col min="12033" max="12033" width="6.58203125" style="3" customWidth="1"/>
    <col min="12034" max="12034" width="4.6640625" style="3" customWidth="1"/>
    <col min="12035" max="12035" width="4.58203125" style="3" customWidth="1"/>
    <col min="12036" max="12036" width="4.83203125" style="3" customWidth="1"/>
    <col min="12037" max="12037" width="6.5" style="3" customWidth="1"/>
    <col min="12038" max="12038" width="8.5" style="3" customWidth="1"/>
    <col min="12039" max="12039" width="11.33203125" style="3" customWidth="1"/>
    <col min="12040" max="12040" width="4.33203125" style="3" customWidth="1"/>
    <col min="12041" max="12041" width="12.6640625" style="3" customWidth="1"/>
    <col min="12042" max="12042" width="7.5" style="3" customWidth="1"/>
    <col min="12043" max="12043" width="9.5" style="3" customWidth="1"/>
    <col min="12044" max="12045" width="7.6640625" style="3" customWidth="1"/>
    <col min="12046" max="12046" width="7.08203125" style="3" customWidth="1"/>
    <col min="12047" max="12047" width="9.6640625" style="3" customWidth="1"/>
    <col min="12048" max="12048" width="6.5" style="3" customWidth="1"/>
    <col min="12049" max="12049" width="7.83203125" style="3" customWidth="1"/>
    <col min="12050" max="12050" width="9" style="3"/>
    <col min="12051" max="12052" width="13.08203125" style="3" customWidth="1"/>
    <col min="12053" max="12053" width="7.83203125" style="3" customWidth="1"/>
    <col min="12054" max="12054" width="9.83203125" style="3" customWidth="1"/>
    <col min="12055" max="12055" width="5.5" style="3" customWidth="1"/>
    <col min="12056" max="12285" width="9" style="3"/>
    <col min="12286" max="12286" width="3" style="3" customWidth="1"/>
    <col min="12287" max="12288" width="9.33203125" style="3" customWidth="1"/>
    <col min="12289" max="12289" width="6.58203125" style="3" customWidth="1"/>
    <col min="12290" max="12290" width="4.6640625" style="3" customWidth="1"/>
    <col min="12291" max="12291" width="4.58203125" style="3" customWidth="1"/>
    <col min="12292" max="12292" width="4.83203125" style="3" customWidth="1"/>
    <col min="12293" max="12293" width="6.5" style="3" customWidth="1"/>
    <col min="12294" max="12294" width="8.5" style="3" customWidth="1"/>
    <col min="12295" max="12295" width="11.33203125" style="3" customWidth="1"/>
    <col min="12296" max="12296" width="4.33203125" style="3" customWidth="1"/>
    <col min="12297" max="12297" width="12.6640625" style="3" customWidth="1"/>
    <col min="12298" max="12298" width="7.5" style="3" customWidth="1"/>
    <col min="12299" max="12299" width="9.5" style="3" customWidth="1"/>
    <col min="12300" max="12301" width="7.6640625" style="3" customWidth="1"/>
    <col min="12302" max="12302" width="7.08203125" style="3" customWidth="1"/>
    <col min="12303" max="12303" width="9.6640625" style="3" customWidth="1"/>
    <col min="12304" max="12304" width="6.5" style="3" customWidth="1"/>
    <col min="12305" max="12305" width="7.83203125" style="3" customWidth="1"/>
    <col min="12306" max="12306" width="9" style="3"/>
    <col min="12307" max="12308" width="13.08203125" style="3" customWidth="1"/>
    <col min="12309" max="12309" width="7.83203125" style="3" customWidth="1"/>
    <col min="12310" max="12310" width="9.83203125" style="3" customWidth="1"/>
    <col min="12311" max="12311" width="5.5" style="3" customWidth="1"/>
    <col min="12312" max="12541" width="9" style="3"/>
    <col min="12542" max="12542" width="3" style="3" customWidth="1"/>
    <col min="12543" max="12544" width="9.33203125" style="3" customWidth="1"/>
    <col min="12545" max="12545" width="6.58203125" style="3" customWidth="1"/>
    <col min="12546" max="12546" width="4.6640625" style="3" customWidth="1"/>
    <col min="12547" max="12547" width="4.58203125" style="3" customWidth="1"/>
    <col min="12548" max="12548" width="4.83203125" style="3" customWidth="1"/>
    <col min="12549" max="12549" width="6.5" style="3" customWidth="1"/>
    <col min="12550" max="12550" width="8.5" style="3" customWidth="1"/>
    <col min="12551" max="12551" width="11.33203125" style="3" customWidth="1"/>
    <col min="12552" max="12552" width="4.33203125" style="3" customWidth="1"/>
    <col min="12553" max="12553" width="12.6640625" style="3" customWidth="1"/>
    <col min="12554" max="12554" width="7.5" style="3" customWidth="1"/>
    <col min="12555" max="12555" width="9.5" style="3" customWidth="1"/>
    <col min="12556" max="12557" width="7.6640625" style="3" customWidth="1"/>
    <col min="12558" max="12558" width="7.08203125" style="3" customWidth="1"/>
    <col min="12559" max="12559" width="9.6640625" style="3" customWidth="1"/>
    <col min="12560" max="12560" width="6.5" style="3" customWidth="1"/>
    <col min="12561" max="12561" width="7.83203125" style="3" customWidth="1"/>
    <col min="12562" max="12562" width="9" style="3"/>
    <col min="12563" max="12564" width="13.08203125" style="3" customWidth="1"/>
    <col min="12565" max="12565" width="7.83203125" style="3" customWidth="1"/>
    <col min="12566" max="12566" width="9.83203125" style="3" customWidth="1"/>
    <col min="12567" max="12567" width="5.5" style="3" customWidth="1"/>
    <col min="12568" max="12797" width="9" style="3"/>
    <col min="12798" max="12798" width="3" style="3" customWidth="1"/>
    <col min="12799" max="12800" width="9.33203125" style="3" customWidth="1"/>
    <col min="12801" max="12801" width="6.58203125" style="3" customWidth="1"/>
    <col min="12802" max="12802" width="4.6640625" style="3" customWidth="1"/>
    <col min="12803" max="12803" width="4.58203125" style="3" customWidth="1"/>
    <col min="12804" max="12804" width="4.83203125" style="3" customWidth="1"/>
    <col min="12805" max="12805" width="6.5" style="3" customWidth="1"/>
    <col min="12806" max="12806" width="8.5" style="3" customWidth="1"/>
    <col min="12807" max="12807" width="11.33203125" style="3" customWidth="1"/>
    <col min="12808" max="12808" width="4.33203125" style="3" customWidth="1"/>
    <col min="12809" max="12809" width="12.6640625" style="3" customWidth="1"/>
    <col min="12810" max="12810" width="7.5" style="3" customWidth="1"/>
    <col min="12811" max="12811" width="9.5" style="3" customWidth="1"/>
    <col min="12812" max="12813" width="7.6640625" style="3" customWidth="1"/>
    <col min="12814" max="12814" width="7.08203125" style="3" customWidth="1"/>
    <col min="12815" max="12815" width="9.6640625" style="3" customWidth="1"/>
    <col min="12816" max="12816" width="6.5" style="3" customWidth="1"/>
    <col min="12817" max="12817" width="7.83203125" style="3" customWidth="1"/>
    <col min="12818" max="12818" width="9" style="3"/>
    <col min="12819" max="12820" width="13.08203125" style="3" customWidth="1"/>
    <col min="12821" max="12821" width="7.83203125" style="3" customWidth="1"/>
    <col min="12822" max="12822" width="9.83203125" style="3" customWidth="1"/>
    <col min="12823" max="12823" width="5.5" style="3" customWidth="1"/>
    <col min="12824" max="13053" width="9" style="3"/>
    <col min="13054" max="13054" width="3" style="3" customWidth="1"/>
    <col min="13055" max="13056" width="9.33203125" style="3" customWidth="1"/>
    <col min="13057" max="13057" width="6.58203125" style="3" customWidth="1"/>
    <col min="13058" max="13058" width="4.6640625" style="3" customWidth="1"/>
    <col min="13059" max="13059" width="4.58203125" style="3" customWidth="1"/>
    <col min="13060" max="13060" width="4.83203125" style="3" customWidth="1"/>
    <col min="13061" max="13061" width="6.5" style="3" customWidth="1"/>
    <col min="13062" max="13062" width="8.5" style="3" customWidth="1"/>
    <col min="13063" max="13063" width="11.33203125" style="3" customWidth="1"/>
    <col min="13064" max="13064" width="4.33203125" style="3" customWidth="1"/>
    <col min="13065" max="13065" width="12.6640625" style="3" customWidth="1"/>
    <col min="13066" max="13066" width="7.5" style="3" customWidth="1"/>
    <col min="13067" max="13067" width="9.5" style="3" customWidth="1"/>
    <col min="13068" max="13069" width="7.6640625" style="3" customWidth="1"/>
    <col min="13070" max="13070" width="7.08203125" style="3" customWidth="1"/>
    <col min="13071" max="13071" width="9.6640625" style="3" customWidth="1"/>
    <col min="13072" max="13072" width="6.5" style="3" customWidth="1"/>
    <col min="13073" max="13073" width="7.83203125" style="3" customWidth="1"/>
    <col min="13074" max="13074" width="9" style="3"/>
    <col min="13075" max="13076" width="13.08203125" style="3" customWidth="1"/>
    <col min="13077" max="13077" width="7.83203125" style="3" customWidth="1"/>
    <col min="13078" max="13078" width="9.83203125" style="3" customWidth="1"/>
    <col min="13079" max="13079" width="5.5" style="3" customWidth="1"/>
    <col min="13080" max="13309" width="9" style="3"/>
    <col min="13310" max="13310" width="3" style="3" customWidth="1"/>
    <col min="13311" max="13312" width="9.33203125" style="3" customWidth="1"/>
    <col min="13313" max="13313" width="6.58203125" style="3" customWidth="1"/>
    <col min="13314" max="13314" width="4.6640625" style="3" customWidth="1"/>
    <col min="13315" max="13315" width="4.58203125" style="3" customWidth="1"/>
    <col min="13316" max="13316" width="4.83203125" style="3" customWidth="1"/>
    <col min="13317" max="13317" width="6.5" style="3" customWidth="1"/>
    <col min="13318" max="13318" width="8.5" style="3" customWidth="1"/>
    <col min="13319" max="13319" width="11.33203125" style="3" customWidth="1"/>
    <col min="13320" max="13320" width="4.33203125" style="3" customWidth="1"/>
    <col min="13321" max="13321" width="12.6640625" style="3" customWidth="1"/>
    <col min="13322" max="13322" width="7.5" style="3" customWidth="1"/>
    <col min="13323" max="13323" width="9.5" style="3" customWidth="1"/>
    <col min="13324" max="13325" width="7.6640625" style="3" customWidth="1"/>
    <col min="13326" max="13326" width="7.08203125" style="3" customWidth="1"/>
    <col min="13327" max="13327" width="9.6640625" style="3" customWidth="1"/>
    <col min="13328" max="13328" width="6.5" style="3" customWidth="1"/>
    <col min="13329" max="13329" width="7.83203125" style="3" customWidth="1"/>
    <col min="13330" max="13330" width="9" style="3"/>
    <col min="13331" max="13332" width="13.08203125" style="3" customWidth="1"/>
    <col min="13333" max="13333" width="7.83203125" style="3" customWidth="1"/>
    <col min="13334" max="13334" width="9.83203125" style="3" customWidth="1"/>
    <col min="13335" max="13335" width="5.5" style="3" customWidth="1"/>
    <col min="13336" max="13565" width="9" style="3"/>
    <col min="13566" max="13566" width="3" style="3" customWidth="1"/>
    <col min="13567" max="13568" width="9.33203125" style="3" customWidth="1"/>
    <col min="13569" max="13569" width="6.58203125" style="3" customWidth="1"/>
    <col min="13570" max="13570" width="4.6640625" style="3" customWidth="1"/>
    <col min="13571" max="13571" width="4.58203125" style="3" customWidth="1"/>
    <col min="13572" max="13572" width="4.83203125" style="3" customWidth="1"/>
    <col min="13573" max="13573" width="6.5" style="3" customWidth="1"/>
    <col min="13574" max="13574" width="8.5" style="3" customWidth="1"/>
    <col min="13575" max="13575" width="11.33203125" style="3" customWidth="1"/>
    <col min="13576" max="13576" width="4.33203125" style="3" customWidth="1"/>
    <col min="13577" max="13577" width="12.6640625" style="3" customWidth="1"/>
    <col min="13578" max="13578" width="7.5" style="3" customWidth="1"/>
    <col min="13579" max="13579" width="9.5" style="3" customWidth="1"/>
    <col min="13580" max="13581" width="7.6640625" style="3" customWidth="1"/>
    <col min="13582" max="13582" width="7.08203125" style="3" customWidth="1"/>
    <col min="13583" max="13583" width="9.6640625" style="3" customWidth="1"/>
    <col min="13584" max="13584" width="6.5" style="3" customWidth="1"/>
    <col min="13585" max="13585" width="7.83203125" style="3" customWidth="1"/>
    <col min="13586" max="13586" width="9" style="3"/>
    <col min="13587" max="13588" width="13.08203125" style="3" customWidth="1"/>
    <col min="13589" max="13589" width="7.83203125" style="3" customWidth="1"/>
    <col min="13590" max="13590" width="9.83203125" style="3" customWidth="1"/>
    <col min="13591" max="13591" width="5.5" style="3" customWidth="1"/>
    <col min="13592" max="13821" width="9" style="3"/>
    <col min="13822" max="13822" width="3" style="3" customWidth="1"/>
    <col min="13823" max="13824" width="9.33203125" style="3" customWidth="1"/>
    <col min="13825" max="13825" width="6.58203125" style="3" customWidth="1"/>
    <col min="13826" max="13826" width="4.6640625" style="3" customWidth="1"/>
    <col min="13827" max="13827" width="4.58203125" style="3" customWidth="1"/>
    <col min="13828" max="13828" width="4.83203125" style="3" customWidth="1"/>
    <col min="13829" max="13829" width="6.5" style="3" customWidth="1"/>
    <col min="13830" max="13830" width="8.5" style="3" customWidth="1"/>
    <col min="13831" max="13831" width="11.33203125" style="3" customWidth="1"/>
    <col min="13832" max="13832" width="4.33203125" style="3" customWidth="1"/>
    <col min="13833" max="13833" width="12.6640625" style="3" customWidth="1"/>
    <col min="13834" max="13834" width="7.5" style="3" customWidth="1"/>
    <col min="13835" max="13835" width="9.5" style="3" customWidth="1"/>
    <col min="13836" max="13837" width="7.6640625" style="3" customWidth="1"/>
    <col min="13838" max="13838" width="7.08203125" style="3" customWidth="1"/>
    <col min="13839" max="13839" width="9.6640625" style="3" customWidth="1"/>
    <col min="13840" max="13840" width="6.5" style="3" customWidth="1"/>
    <col min="13841" max="13841" width="7.83203125" style="3" customWidth="1"/>
    <col min="13842" max="13842" width="9" style="3"/>
    <col min="13843" max="13844" width="13.08203125" style="3" customWidth="1"/>
    <col min="13845" max="13845" width="7.83203125" style="3" customWidth="1"/>
    <col min="13846" max="13846" width="9.83203125" style="3" customWidth="1"/>
    <col min="13847" max="13847" width="5.5" style="3" customWidth="1"/>
    <col min="13848" max="14077" width="9" style="3"/>
    <col min="14078" max="14078" width="3" style="3" customWidth="1"/>
    <col min="14079" max="14080" width="9.33203125" style="3" customWidth="1"/>
    <col min="14081" max="14081" width="6.58203125" style="3" customWidth="1"/>
    <col min="14082" max="14082" width="4.6640625" style="3" customWidth="1"/>
    <col min="14083" max="14083" width="4.58203125" style="3" customWidth="1"/>
    <col min="14084" max="14084" width="4.83203125" style="3" customWidth="1"/>
    <col min="14085" max="14085" width="6.5" style="3" customWidth="1"/>
    <col min="14086" max="14086" width="8.5" style="3" customWidth="1"/>
    <col min="14087" max="14087" width="11.33203125" style="3" customWidth="1"/>
    <col min="14088" max="14088" width="4.33203125" style="3" customWidth="1"/>
    <col min="14089" max="14089" width="12.6640625" style="3" customWidth="1"/>
    <col min="14090" max="14090" width="7.5" style="3" customWidth="1"/>
    <col min="14091" max="14091" width="9.5" style="3" customWidth="1"/>
    <col min="14092" max="14093" width="7.6640625" style="3" customWidth="1"/>
    <col min="14094" max="14094" width="7.08203125" style="3" customWidth="1"/>
    <col min="14095" max="14095" width="9.6640625" style="3" customWidth="1"/>
    <col min="14096" max="14096" width="6.5" style="3" customWidth="1"/>
    <col min="14097" max="14097" width="7.83203125" style="3" customWidth="1"/>
    <col min="14098" max="14098" width="9" style="3"/>
    <col min="14099" max="14100" width="13.08203125" style="3" customWidth="1"/>
    <col min="14101" max="14101" width="7.83203125" style="3" customWidth="1"/>
    <col min="14102" max="14102" width="9.83203125" style="3" customWidth="1"/>
    <col min="14103" max="14103" width="5.5" style="3" customWidth="1"/>
    <col min="14104" max="14333" width="9" style="3"/>
    <col min="14334" max="14334" width="3" style="3" customWidth="1"/>
    <col min="14335" max="14336" width="9.33203125" style="3" customWidth="1"/>
    <col min="14337" max="14337" width="6.58203125" style="3" customWidth="1"/>
    <col min="14338" max="14338" width="4.6640625" style="3" customWidth="1"/>
    <col min="14339" max="14339" width="4.58203125" style="3" customWidth="1"/>
    <col min="14340" max="14340" width="4.83203125" style="3" customWidth="1"/>
    <col min="14341" max="14341" width="6.5" style="3" customWidth="1"/>
    <col min="14342" max="14342" width="8.5" style="3" customWidth="1"/>
    <col min="14343" max="14343" width="11.33203125" style="3" customWidth="1"/>
    <col min="14344" max="14344" width="4.33203125" style="3" customWidth="1"/>
    <col min="14345" max="14345" width="12.6640625" style="3" customWidth="1"/>
    <col min="14346" max="14346" width="7.5" style="3" customWidth="1"/>
    <col min="14347" max="14347" width="9.5" style="3" customWidth="1"/>
    <col min="14348" max="14349" width="7.6640625" style="3" customWidth="1"/>
    <col min="14350" max="14350" width="7.08203125" style="3" customWidth="1"/>
    <col min="14351" max="14351" width="9.6640625" style="3" customWidth="1"/>
    <col min="14352" max="14352" width="6.5" style="3" customWidth="1"/>
    <col min="14353" max="14353" width="7.83203125" style="3" customWidth="1"/>
    <col min="14354" max="14354" width="9" style="3"/>
    <col min="14355" max="14356" width="13.08203125" style="3" customWidth="1"/>
    <col min="14357" max="14357" width="7.83203125" style="3" customWidth="1"/>
    <col min="14358" max="14358" width="9.83203125" style="3" customWidth="1"/>
    <col min="14359" max="14359" width="5.5" style="3" customWidth="1"/>
    <col min="14360" max="14589" width="9" style="3"/>
    <col min="14590" max="14590" width="3" style="3" customWidth="1"/>
    <col min="14591" max="14592" width="9.33203125" style="3" customWidth="1"/>
    <col min="14593" max="14593" width="6.58203125" style="3" customWidth="1"/>
    <col min="14594" max="14594" width="4.6640625" style="3" customWidth="1"/>
    <col min="14595" max="14595" width="4.58203125" style="3" customWidth="1"/>
    <col min="14596" max="14596" width="4.83203125" style="3" customWidth="1"/>
    <col min="14597" max="14597" width="6.5" style="3" customWidth="1"/>
    <col min="14598" max="14598" width="8.5" style="3" customWidth="1"/>
    <col min="14599" max="14599" width="11.33203125" style="3" customWidth="1"/>
    <col min="14600" max="14600" width="4.33203125" style="3" customWidth="1"/>
    <col min="14601" max="14601" width="12.6640625" style="3" customWidth="1"/>
    <col min="14602" max="14602" width="7.5" style="3" customWidth="1"/>
    <col min="14603" max="14603" width="9.5" style="3" customWidth="1"/>
    <col min="14604" max="14605" width="7.6640625" style="3" customWidth="1"/>
    <col min="14606" max="14606" width="7.08203125" style="3" customWidth="1"/>
    <col min="14607" max="14607" width="9.6640625" style="3" customWidth="1"/>
    <col min="14608" max="14608" width="6.5" style="3" customWidth="1"/>
    <col min="14609" max="14609" width="7.83203125" style="3" customWidth="1"/>
    <col min="14610" max="14610" width="9" style="3"/>
    <col min="14611" max="14612" width="13.08203125" style="3" customWidth="1"/>
    <col min="14613" max="14613" width="7.83203125" style="3" customWidth="1"/>
    <col min="14614" max="14614" width="9.83203125" style="3" customWidth="1"/>
    <col min="14615" max="14615" width="5.5" style="3" customWidth="1"/>
    <col min="14616" max="14845" width="9" style="3"/>
    <col min="14846" max="14846" width="3" style="3" customWidth="1"/>
    <col min="14847" max="14848" width="9.33203125" style="3" customWidth="1"/>
    <col min="14849" max="14849" width="6.58203125" style="3" customWidth="1"/>
    <col min="14850" max="14850" width="4.6640625" style="3" customWidth="1"/>
    <col min="14851" max="14851" width="4.58203125" style="3" customWidth="1"/>
    <col min="14852" max="14852" width="4.83203125" style="3" customWidth="1"/>
    <col min="14853" max="14853" width="6.5" style="3" customWidth="1"/>
    <col min="14854" max="14854" width="8.5" style="3" customWidth="1"/>
    <col min="14855" max="14855" width="11.33203125" style="3" customWidth="1"/>
    <col min="14856" max="14856" width="4.33203125" style="3" customWidth="1"/>
    <col min="14857" max="14857" width="12.6640625" style="3" customWidth="1"/>
    <col min="14858" max="14858" width="7.5" style="3" customWidth="1"/>
    <col min="14859" max="14859" width="9.5" style="3" customWidth="1"/>
    <col min="14860" max="14861" width="7.6640625" style="3" customWidth="1"/>
    <col min="14862" max="14862" width="7.08203125" style="3" customWidth="1"/>
    <col min="14863" max="14863" width="9.6640625" style="3" customWidth="1"/>
    <col min="14864" max="14864" width="6.5" style="3" customWidth="1"/>
    <col min="14865" max="14865" width="7.83203125" style="3" customWidth="1"/>
    <col min="14866" max="14866" width="9" style="3"/>
    <col min="14867" max="14868" width="13.08203125" style="3" customWidth="1"/>
    <col min="14869" max="14869" width="7.83203125" style="3" customWidth="1"/>
    <col min="14870" max="14870" width="9.83203125" style="3" customWidth="1"/>
    <col min="14871" max="14871" width="5.5" style="3" customWidth="1"/>
    <col min="14872" max="15101" width="9" style="3"/>
    <col min="15102" max="15102" width="3" style="3" customWidth="1"/>
    <col min="15103" max="15104" width="9.33203125" style="3" customWidth="1"/>
    <col min="15105" max="15105" width="6.58203125" style="3" customWidth="1"/>
    <col min="15106" max="15106" width="4.6640625" style="3" customWidth="1"/>
    <col min="15107" max="15107" width="4.58203125" style="3" customWidth="1"/>
    <col min="15108" max="15108" width="4.83203125" style="3" customWidth="1"/>
    <col min="15109" max="15109" width="6.5" style="3" customWidth="1"/>
    <col min="15110" max="15110" width="8.5" style="3" customWidth="1"/>
    <col min="15111" max="15111" width="11.33203125" style="3" customWidth="1"/>
    <col min="15112" max="15112" width="4.33203125" style="3" customWidth="1"/>
    <col min="15113" max="15113" width="12.6640625" style="3" customWidth="1"/>
    <col min="15114" max="15114" width="7.5" style="3" customWidth="1"/>
    <col min="15115" max="15115" width="9.5" style="3" customWidth="1"/>
    <col min="15116" max="15117" width="7.6640625" style="3" customWidth="1"/>
    <col min="15118" max="15118" width="7.08203125" style="3" customWidth="1"/>
    <col min="15119" max="15119" width="9.6640625" style="3" customWidth="1"/>
    <col min="15120" max="15120" width="6.5" style="3" customWidth="1"/>
    <col min="15121" max="15121" width="7.83203125" style="3" customWidth="1"/>
    <col min="15122" max="15122" width="9" style="3"/>
    <col min="15123" max="15124" width="13.08203125" style="3" customWidth="1"/>
    <col min="15125" max="15125" width="7.83203125" style="3" customWidth="1"/>
    <col min="15126" max="15126" width="9.83203125" style="3" customWidth="1"/>
    <col min="15127" max="15127" width="5.5" style="3" customWidth="1"/>
    <col min="15128" max="15357" width="9" style="3"/>
    <col min="15358" max="15358" width="3" style="3" customWidth="1"/>
    <col min="15359" max="15360" width="9.33203125" style="3" customWidth="1"/>
    <col min="15361" max="15361" width="6.58203125" style="3" customWidth="1"/>
    <col min="15362" max="15362" width="4.6640625" style="3" customWidth="1"/>
    <col min="15363" max="15363" width="4.58203125" style="3" customWidth="1"/>
    <col min="15364" max="15364" width="4.83203125" style="3" customWidth="1"/>
    <col min="15365" max="15365" width="6.5" style="3" customWidth="1"/>
    <col min="15366" max="15366" width="8.5" style="3" customWidth="1"/>
    <col min="15367" max="15367" width="11.33203125" style="3" customWidth="1"/>
    <col min="15368" max="15368" width="4.33203125" style="3" customWidth="1"/>
    <col min="15369" max="15369" width="12.6640625" style="3" customWidth="1"/>
    <col min="15370" max="15370" width="7.5" style="3" customWidth="1"/>
    <col min="15371" max="15371" width="9.5" style="3" customWidth="1"/>
    <col min="15372" max="15373" width="7.6640625" style="3" customWidth="1"/>
    <col min="15374" max="15374" width="7.08203125" style="3" customWidth="1"/>
    <col min="15375" max="15375" width="9.6640625" style="3" customWidth="1"/>
    <col min="15376" max="15376" width="6.5" style="3" customWidth="1"/>
    <col min="15377" max="15377" width="7.83203125" style="3" customWidth="1"/>
    <col min="15378" max="15378" width="9" style="3"/>
    <col min="15379" max="15380" width="13.08203125" style="3" customWidth="1"/>
    <col min="15381" max="15381" width="7.83203125" style="3" customWidth="1"/>
    <col min="15382" max="15382" width="9.83203125" style="3" customWidth="1"/>
    <col min="15383" max="15383" width="5.5" style="3" customWidth="1"/>
    <col min="15384" max="15613" width="9" style="3"/>
    <col min="15614" max="15614" width="3" style="3" customWidth="1"/>
    <col min="15615" max="15616" width="9.33203125" style="3" customWidth="1"/>
    <col min="15617" max="15617" width="6.58203125" style="3" customWidth="1"/>
    <col min="15618" max="15618" width="4.6640625" style="3" customWidth="1"/>
    <col min="15619" max="15619" width="4.58203125" style="3" customWidth="1"/>
    <col min="15620" max="15620" width="4.83203125" style="3" customWidth="1"/>
    <col min="15621" max="15621" width="6.5" style="3" customWidth="1"/>
    <col min="15622" max="15622" width="8.5" style="3" customWidth="1"/>
    <col min="15623" max="15623" width="11.33203125" style="3" customWidth="1"/>
    <col min="15624" max="15624" width="4.33203125" style="3" customWidth="1"/>
    <col min="15625" max="15625" width="12.6640625" style="3" customWidth="1"/>
    <col min="15626" max="15626" width="7.5" style="3" customWidth="1"/>
    <col min="15627" max="15627" width="9.5" style="3" customWidth="1"/>
    <col min="15628" max="15629" width="7.6640625" style="3" customWidth="1"/>
    <col min="15630" max="15630" width="7.08203125" style="3" customWidth="1"/>
    <col min="15631" max="15631" width="9.6640625" style="3" customWidth="1"/>
    <col min="15632" max="15632" width="6.5" style="3" customWidth="1"/>
    <col min="15633" max="15633" width="7.83203125" style="3" customWidth="1"/>
    <col min="15634" max="15634" width="9" style="3"/>
    <col min="15635" max="15636" width="13.08203125" style="3" customWidth="1"/>
    <col min="15637" max="15637" width="7.83203125" style="3" customWidth="1"/>
    <col min="15638" max="15638" width="9.83203125" style="3" customWidth="1"/>
    <col min="15639" max="15639" width="5.5" style="3" customWidth="1"/>
    <col min="15640" max="15869" width="9" style="3"/>
    <col min="15870" max="15870" width="3" style="3" customWidth="1"/>
    <col min="15871" max="15872" width="9.33203125" style="3" customWidth="1"/>
    <col min="15873" max="15873" width="6.58203125" style="3" customWidth="1"/>
    <col min="15874" max="15874" width="4.6640625" style="3" customWidth="1"/>
    <col min="15875" max="15875" width="4.58203125" style="3" customWidth="1"/>
    <col min="15876" max="15876" width="4.83203125" style="3" customWidth="1"/>
    <col min="15877" max="15877" width="6.5" style="3" customWidth="1"/>
    <col min="15878" max="15878" width="8.5" style="3" customWidth="1"/>
    <col min="15879" max="15879" width="11.33203125" style="3" customWidth="1"/>
    <col min="15880" max="15880" width="4.33203125" style="3" customWidth="1"/>
    <col min="15881" max="15881" width="12.6640625" style="3" customWidth="1"/>
    <col min="15882" max="15882" width="7.5" style="3" customWidth="1"/>
    <col min="15883" max="15883" width="9.5" style="3" customWidth="1"/>
    <col min="15884" max="15885" width="7.6640625" style="3" customWidth="1"/>
    <col min="15886" max="15886" width="7.08203125" style="3" customWidth="1"/>
    <col min="15887" max="15887" width="9.6640625" style="3" customWidth="1"/>
    <col min="15888" max="15888" width="6.5" style="3" customWidth="1"/>
    <col min="15889" max="15889" width="7.83203125" style="3" customWidth="1"/>
    <col min="15890" max="15890" width="9" style="3"/>
    <col min="15891" max="15892" width="13.08203125" style="3" customWidth="1"/>
    <col min="15893" max="15893" width="7.83203125" style="3" customWidth="1"/>
    <col min="15894" max="15894" width="9.83203125" style="3" customWidth="1"/>
    <col min="15895" max="15895" width="5.5" style="3" customWidth="1"/>
    <col min="15896" max="16125" width="9" style="3"/>
    <col min="16126" max="16126" width="3" style="3" customWidth="1"/>
    <col min="16127" max="16128" width="9.33203125" style="3" customWidth="1"/>
    <col min="16129" max="16129" width="6.58203125" style="3" customWidth="1"/>
    <col min="16130" max="16130" width="4.6640625" style="3" customWidth="1"/>
    <col min="16131" max="16131" width="4.58203125" style="3" customWidth="1"/>
    <col min="16132" max="16132" width="4.83203125" style="3" customWidth="1"/>
    <col min="16133" max="16133" width="6.5" style="3" customWidth="1"/>
    <col min="16134" max="16134" width="8.5" style="3" customWidth="1"/>
    <col min="16135" max="16135" width="11.33203125" style="3" customWidth="1"/>
    <col min="16136" max="16136" width="4.33203125" style="3" customWidth="1"/>
    <col min="16137" max="16137" width="12.6640625" style="3" customWidth="1"/>
    <col min="16138" max="16138" width="7.5" style="3" customWidth="1"/>
    <col min="16139" max="16139" width="9.5" style="3" customWidth="1"/>
    <col min="16140" max="16141" width="7.6640625" style="3" customWidth="1"/>
    <col min="16142" max="16142" width="7.08203125" style="3" customWidth="1"/>
    <col min="16143" max="16143" width="9.6640625" style="3" customWidth="1"/>
    <col min="16144" max="16144" width="6.5" style="3" customWidth="1"/>
    <col min="16145" max="16145" width="7.83203125" style="3" customWidth="1"/>
    <col min="16146" max="16146" width="9" style="3"/>
    <col min="16147" max="16148" width="13.08203125" style="3" customWidth="1"/>
    <col min="16149" max="16149" width="7.83203125" style="3" customWidth="1"/>
    <col min="16150" max="16150" width="9.83203125" style="3" customWidth="1"/>
    <col min="16151" max="16151" width="5.5" style="3" customWidth="1"/>
    <col min="16152" max="16384" width="9" style="3"/>
  </cols>
  <sheetData>
    <row r="1" spans="1:52" s="406" customFormat="1" ht="24" x14ac:dyDescent="0.8">
      <c r="V1" s="409" t="s">
        <v>57</v>
      </c>
    </row>
    <row r="2" spans="1:52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52" s="406" customFormat="1" ht="24" x14ac:dyDescent="0.8">
      <c r="A3" s="449" t="s">
        <v>527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52" x14ac:dyDescent="0.7">
      <c r="A4" s="247"/>
      <c r="B4" s="247"/>
      <c r="C4" s="247"/>
      <c r="D4" s="247"/>
      <c r="E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</row>
    <row r="5" spans="1:52" ht="19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48"/>
      <c r="X5" s="462" t="s">
        <v>62</v>
      </c>
    </row>
    <row r="6" spans="1:52" ht="23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49"/>
      <c r="X6" s="463"/>
    </row>
    <row r="7" spans="1:52" ht="26.25" customHeight="1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49" t="s">
        <v>59</v>
      </c>
      <c r="X7" s="463"/>
    </row>
    <row r="8" spans="1:52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49" t="s">
        <v>60</v>
      </c>
      <c r="X8" s="463"/>
    </row>
    <row r="9" spans="1:52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49" t="s">
        <v>61</v>
      </c>
      <c r="X9" s="463"/>
    </row>
    <row r="10" spans="1:52" ht="14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50"/>
      <c r="X10" s="464"/>
    </row>
    <row r="11" spans="1:52" s="1" customFormat="1" x14ac:dyDescent="0.7">
      <c r="A11" s="1">
        <v>1</v>
      </c>
      <c r="B11" s="1" t="s">
        <v>509</v>
      </c>
      <c r="C11" s="1">
        <v>3</v>
      </c>
      <c r="D11" s="1">
        <v>1</v>
      </c>
      <c r="E11" s="1">
        <v>2</v>
      </c>
      <c r="F11" s="1">
        <v>63</v>
      </c>
      <c r="G11" s="51">
        <v>275</v>
      </c>
      <c r="H11" s="14">
        <v>125</v>
      </c>
      <c r="I11" s="101">
        <f>G11*H11</f>
        <v>34375</v>
      </c>
      <c r="J11" s="1">
        <v>1</v>
      </c>
      <c r="K11" s="99" t="s">
        <v>764</v>
      </c>
      <c r="L11" s="59"/>
      <c r="M11" s="59"/>
      <c r="O11" s="16"/>
      <c r="P11" s="16"/>
      <c r="Q11" s="59"/>
      <c r="R11" s="74"/>
      <c r="S11" s="16"/>
      <c r="T11" s="17">
        <f>S11+I11</f>
        <v>34375</v>
      </c>
      <c r="U11" s="252">
        <v>27343.75</v>
      </c>
      <c r="V11" s="17">
        <f>T11-U11</f>
        <v>7031.25</v>
      </c>
      <c r="W11" s="253">
        <v>0.3</v>
      </c>
      <c r="X11" s="17">
        <f>V11*W11%</f>
        <v>21.09375</v>
      </c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</row>
    <row r="12" spans="1:52" s="29" customFormat="1" x14ac:dyDescent="0.7">
      <c r="A12" s="1">
        <v>2</v>
      </c>
      <c r="B12" s="254" t="s">
        <v>617</v>
      </c>
      <c r="C12" s="1">
        <v>1</v>
      </c>
      <c r="D12" s="214">
        <v>4</v>
      </c>
      <c r="E12" s="214">
        <v>3</v>
      </c>
      <c r="F12" s="214">
        <v>26</v>
      </c>
      <c r="G12" s="51">
        <v>1926</v>
      </c>
      <c r="H12" s="14">
        <v>200</v>
      </c>
      <c r="I12" s="255">
        <f t="shared" ref="I12" si="0">G12*H12</f>
        <v>385200</v>
      </c>
      <c r="J12" s="1">
        <v>2</v>
      </c>
      <c r="K12" s="59"/>
      <c r="L12" s="59"/>
      <c r="M12" s="59"/>
      <c r="N12" s="1"/>
      <c r="O12" s="16"/>
      <c r="P12" s="16"/>
      <c r="Q12" s="59"/>
      <c r="R12" s="74"/>
      <c r="S12" s="16"/>
      <c r="T12" s="17">
        <v>385200</v>
      </c>
      <c r="U12" s="256">
        <v>0</v>
      </c>
      <c r="V12" s="17">
        <v>385200</v>
      </c>
      <c r="W12" s="76">
        <v>0.01</v>
      </c>
      <c r="X12" s="17">
        <v>38.520000000000003</v>
      </c>
    </row>
    <row r="13" spans="1:52" x14ac:dyDescent="0.7">
      <c r="I13" s="4"/>
      <c r="T13" s="4"/>
      <c r="V13" s="68">
        <f>SUM(V11:V12)</f>
        <v>392231.25</v>
      </c>
      <c r="W13" s="92"/>
      <c r="X13" s="68">
        <f>SUM(X11:X12)</f>
        <v>59.613750000000003</v>
      </c>
    </row>
    <row r="15" spans="1:52" x14ac:dyDescent="0.7">
      <c r="A15" s="142"/>
    </row>
    <row r="18" spans="2:14" x14ac:dyDescent="0.7">
      <c r="B18" s="3" t="s">
        <v>209</v>
      </c>
      <c r="E18" s="3" t="s">
        <v>210</v>
      </c>
      <c r="N18" s="3" t="s">
        <v>510</v>
      </c>
    </row>
    <row r="19" spans="2:14" x14ac:dyDescent="0.7">
      <c r="E19" s="3" t="s">
        <v>211</v>
      </c>
    </row>
    <row r="20" spans="2:14" x14ac:dyDescent="0.7">
      <c r="E20" s="3" t="s">
        <v>212</v>
      </c>
    </row>
    <row r="21" spans="2:14" x14ac:dyDescent="0.7">
      <c r="E21" s="3" t="s">
        <v>213</v>
      </c>
    </row>
    <row r="22" spans="2:14" x14ac:dyDescent="0.7">
      <c r="E22" s="3" t="s">
        <v>214</v>
      </c>
    </row>
  </sheetData>
  <mergeCells count="29">
    <mergeCell ref="A2:X2"/>
    <mergeCell ref="A3:X3"/>
    <mergeCell ref="K6:K10"/>
    <mergeCell ref="L6:L10"/>
    <mergeCell ref="M6:M10"/>
    <mergeCell ref="N6:N10"/>
    <mergeCell ref="X5:X10"/>
    <mergeCell ref="O6:O10"/>
    <mergeCell ref="P6:P10"/>
    <mergeCell ref="Q6:R6"/>
    <mergeCell ref="S6:S10"/>
    <mergeCell ref="Q7:Q10"/>
    <mergeCell ref="R7:R10"/>
    <mergeCell ref="I6:I10"/>
    <mergeCell ref="D8:D10"/>
    <mergeCell ref="E8:E10"/>
    <mergeCell ref="U5:U10"/>
    <mergeCell ref="V5:V10"/>
    <mergeCell ref="A6:A10"/>
    <mergeCell ref="B6:B10"/>
    <mergeCell ref="C6:C10"/>
    <mergeCell ref="D6:F7"/>
    <mergeCell ref="G6:G10"/>
    <mergeCell ref="H6:H10"/>
    <mergeCell ref="F8:F10"/>
    <mergeCell ref="J6:J10"/>
    <mergeCell ref="A5:I5"/>
    <mergeCell ref="J5:S5"/>
    <mergeCell ref="T5:T10"/>
  </mergeCells>
  <pageMargins left="0.11811023622047245" right="7.874015748031496E-2" top="0.74803149606299213" bottom="0.74803149606299213" header="0.31496062992125984" footer="0.31496062992125984"/>
  <pageSetup paperSize="9" scale="75"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BV21"/>
  <sheetViews>
    <sheetView topLeftCell="N1" zoomScale="90" zoomScaleNormal="90" workbookViewId="0">
      <selection activeCell="Y20" sqref="Y20"/>
    </sheetView>
  </sheetViews>
  <sheetFormatPr defaultColWidth="9" defaultRowHeight="21" x14ac:dyDescent="0.7"/>
  <cols>
    <col min="1" max="1" width="3" style="3" customWidth="1"/>
    <col min="2" max="2" width="9.33203125" style="3" customWidth="1"/>
    <col min="3" max="3" width="5.33203125" style="3" customWidth="1"/>
    <col min="4" max="4" width="4.6640625" style="3" customWidth="1"/>
    <col min="5" max="5" width="4.58203125" style="3" customWidth="1"/>
    <col min="6" max="6" width="4.83203125" style="3" customWidth="1"/>
    <col min="7" max="7" width="7.83203125" style="3" customWidth="1"/>
    <col min="8" max="8" width="8.5" style="3" customWidth="1"/>
    <col min="9" max="9" width="11.33203125" style="3" customWidth="1"/>
    <col min="10" max="10" width="4.33203125" style="3" customWidth="1"/>
    <col min="11" max="13" width="9.5" style="3" customWidth="1"/>
    <col min="14" max="14" width="7.6640625" style="3" customWidth="1"/>
    <col min="15" max="15" width="8.08203125" style="3" customWidth="1"/>
    <col min="16" max="16" width="9.6640625" style="3" customWidth="1"/>
    <col min="17" max="17" width="6.5" style="3" customWidth="1"/>
    <col min="18" max="18" width="7.83203125" style="3" customWidth="1"/>
    <col min="19" max="19" width="9" style="3"/>
    <col min="20" max="20" width="13.08203125" style="3" customWidth="1"/>
    <col min="21" max="21" width="8.83203125" style="3" customWidth="1"/>
    <col min="22" max="22" width="9.83203125" style="3" customWidth="1"/>
    <col min="23" max="23" width="5.5" style="3" customWidth="1"/>
    <col min="24" max="253" width="9" style="3"/>
    <col min="254" max="254" width="3" style="3" customWidth="1"/>
    <col min="255" max="256" width="9.33203125" style="3" customWidth="1"/>
    <col min="257" max="257" width="5.33203125" style="3" customWidth="1"/>
    <col min="258" max="258" width="4.6640625" style="3" customWidth="1"/>
    <col min="259" max="259" width="4.58203125" style="3" customWidth="1"/>
    <col min="260" max="260" width="4.83203125" style="3" customWidth="1"/>
    <col min="261" max="261" width="7.83203125" style="3" customWidth="1"/>
    <col min="262" max="262" width="8.5" style="3" customWidth="1"/>
    <col min="263" max="263" width="11.33203125" style="3" customWidth="1"/>
    <col min="264" max="264" width="4.33203125" style="3" customWidth="1"/>
    <col min="265" max="267" width="9.5" style="3" customWidth="1"/>
    <col min="268" max="269" width="7.6640625" style="3" customWidth="1"/>
    <col min="270" max="270" width="7.08203125" style="3" customWidth="1"/>
    <col min="271" max="271" width="9.6640625" style="3" customWidth="1"/>
    <col min="272" max="272" width="6.5" style="3" customWidth="1"/>
    <col min="273" max="273" width="7.83203125" style="3" customWidth="1"/>
    <col min="274" max="274" width="9" style="3"/>
    <col min="275" max="276" width="13.08203125" style="3" customWidth="1"/>
    <col min="277" max="277" width="7.83203125" style="3" customWidth="1"/>
    <col min="278" max="278" width="9.83203125" style="3" customWidth="1"/>
    <col min="279" max="279" width="5.5" style="3" customWidth="1"/>
    <col min="280" max="509" width="9" style="3"/>
    <col min="510" max="510" width="3" style="3" customWidth="1"/>
    <col min="511" max="512" width="9.33203125" style="3" customWidth="1"/>
    <col min="513" max="513" width="5.33203125" style="3" customWidth="1"/>
    <col min="514" max="514" width="4.6640625" style="3" customWidth="1"/>
    <col min="515" max="515" width="4.58203125" style="3" customWidth="1"/>
    <col min="516" max="516" width="4.83203125" style="3" customWidth="1"/>
    <col min="517" max="517" width="7.83203125" style="3" customWidth="1"/>
    <col min="518" max="518" width="8.5" style="3" customWidth="1"/>
    <col min="519" max="519" width="11.33203125" style="3" customWidth="1"/>
    <col min="520" max="520" width="4.33203125" style="3" customWidth="1"/>
    <col min="521" max="523" width="9.5" style="3" customWidth="1"/>
    <col min="524" max="525" width="7.6640625" style="3" customWidth="1"/>
    <col min="526" max="526" width="7.08203125" style="3" customWidth="1"/>
    <col min="527" max="527" width="9.6640625" style="3" customWidth="1"/>
    <col min="528" max="528" width="6.5" style="3" customWidth="1"/>
    <col min="529" max="529" width="7.83203125" style="3" customWidth="1"/>
    <col min="530" max="530" width="9" style="3"/>
    <col min="531" max="532" width="13.08203125" style="3" customWidth="1"/>
    <col min="533" max="533" width="7.83203125" style="3" customWidth="1"/>
    <col min="534" max="534" width="9.83203125" style="3" customWidth="1"/>
    <col min="535" max="535" width="5.5" style="3" customWidth="1"/>
    <col min="536" max="765" width="9" style="3"/>
    <col min="766" max="766" width="3" style="3" customWidth="1"/>
    <col min="767" max="768" width="9.33203125" style="3" customWidth="1"/>
    <col min="769" max="769" width="5.33203125" style="3" customWidth="1"/>
    <col min="770" max="770" width="4.6640625" style="3" customWidth="1"/>
    <col min="771" max="771" width="4.58203125" style="3" customWidth="1"/>
    <col min="772" max="772" width="4.83203125" style="3" customWidth="1"/>
    <col min="773" max="773" width="7.83203125" style="3" customWidth="1"/>
    <col min="774" max="774" width="8.5" style="3" customWidth="1"/>
    <col min="775" max="775" width="11.33203125" style="3" customWidth="1"/>
    <col min="776" max="776" width="4.33203125" style="3" customWidth="1"/>
    <col min="777" max="779" width="9.5" style="3" customWidth="1"/>
    <col min="780" max="781" width="7.6640625" style="3" customWidth="1"/>
    <col min="782" max="782" width="7.08203125" style="3" customWidth="1"/>
    <col min="783" max="783" width="9.6640625" style="3" customWidth="1"/>
    <col min="784" max="784" width="6.5" style="3" customWidth="1"/>
    <col min="785" max="785" width="7.83203125" style="3" customWidth="1"/>
    <col min="786" max="786" width="9" style="3"/>
    <col min="787" max="788" width="13.08203125" style="3" customWidth="1"/>
    <col min="789" max="789" width="7.83203125" style="3" customWidth="1"/>
    <col min="790" max="790" width="9.83203125" style="3" customWidth="1"/>
    <col min="791" max="791" width="5.5" style="3" customWidth="1"/>
    <col min="792" max="1021" width="9" style="3"/>
    <col min="1022" max="1022" width="3" style="3" customWidth="1"/>
    <col min="1023" max="1024" width="9.33203125" style="3" customWidth="1"/>
    <col min="1025" max="1025" width="5.33203125" style="3" customWidth="1"/>
    <col min="1026" max="1026" width="4.6640625" style="3" customWidth="1"/>
    <col min="1027" max="1027" width="4.58203125" style="3" customWidth="1"/>
    <col min="1028" max="1028" width="4.83203125" style="3" customWidth="1"/>
    <col min="1029" max="1029" width="7.83203125" style="3" customWidth="1"/>
    <col min="1030" max="1030" width="8.5" style="3" customWidth="1"/>
    <col min="1031" max="1031" width="11.33203125" style="3" customWidth="1"/>
    <col min="1032" max="1032" width="4.33203125" style="3" customWidth="1"/>
    <col min="1033" max="1035" width="9.5" style="3" customWidth="1"/>
    <col min="1036" max="1037" width="7.6640625" style="3" customWidth="1"/>
    <col min="1038" max="1038" width="7.08203125" style="3" customWidth="1"/>
    <col min="1039" max="1039" width="9.6640625" style="3" customWidth="1"/>
    <col min="1040" max="1040" width="6.5" style="3" customWidth="1"/>
    <col min="1041" max="1041" width="7.83203125" style="3" customWidth="1"/>
    <col min="1042" max="1042" width="9" style="3"/>
    <col min="1043" max="1044" width="13.08203125" style="3" customWidth="1"/>
    <col min="1045" max="1045" width="7.83203125" style="3" customWidth="1"/>
    <col min="1046" max="1046" width="9.83203125" style="3" customWidth="1"/>
    <col min="1047" max="1047" width="5.5" style="3" customWidth="1"/>
    <col min="1048" max="1277" width="9" style="3"/>
    <col min="1278" max="1278" width="3" style="3" customWidth="1"/>
    <col min="1279" max="1280" width="9.33203125" style="3" customWidth="1"/>
    <col min="1281" max="1281" width="5.33203125" style="3" customWidth="1"/>
    <col min="1282" max="1282" width="4.6640625" style="3" customWidth="1"/>
    <col min="1283" max="1283" width="4.58203125" style="3" customWidth="1"/>
    <col min="1284" max="1284" width="4.83203125" style="3" customWidth="1"/>
    <col min="1285" max="1285" width="7.83203125" style="3" customWidth="1"/>
    <col min="1286" max="1286" width="8.5" style="3" customWidth="1"/>
    <col min="1287" max="1287" width="11.33203125" style="3" customWidth="1"/>
    <col min="1288" max="1288" width="4.33203125" style="3" customWidth="1"/>
    <col min="1289" max="1291" width="9.5" style="3" customWidth="1"/>
    <col min="1292" max="1293" width="7.6640625" style="3" customWidth="1"/>
    <col min="1294" max="1294" width="7.08203125" style="3" customWidth="1"/>
    <col min="1295" max="1295" width="9.6640625" style="3" customWidth="1"/>
    <col min="1296" max="1296" width="6.5" style="3" customWidth="1"/>
    <col min="1297" max="1297" width="7.83203125" style="3" customWidth="1"/>
    <col min="1298" max="1298" width="9" style="3"/>
    <col min="1299" max="1300" width="13.08203125" style="3" customWidth="1"/>
    <col min="1301" max="1301" width="7.83203125" style="3" customWidth="1"/>
    <col min="1302" max="1302" width="9.83203125" style="3" customWidth="1"/>
    <col min="1303" max="1303" width="5.5" style="3" customWidth="1"/>
    <col min="1304" max="1533" width="9" style="3"/>
    <col min="1534" max="1534" width="3" style="3" customWidth="1"/>
    <col min="1535" max="1536" width="9.33203125" style="3" customWidth="1"/>
    <col min="1537" max="1537" width="5.33203125" style="3" customWidth="1"/>
    <col min="1538" max="1538" width="4.6640625" style="3" customWidth="1"/>
    <col min="1539" max="1539" width="4.58203125" style="3" customWidth="1"/>
    <col min="1540" max="1540" width="4.83203125" style="3" customWidth="1"/>
    <col min="1541" max="1541" width="7.83203125" style="3" customWidth="1"/>
    <col min="1542" max="1542" width="8.5" style="3" customWidth="1"/>
    <col min="1543" max="1543" width="11.33203125" style="3" customWidth="1"/>
    <col min="1544" max="1544" width="4.33203125" style="3" customWidth="1"/>
    <col min="1545" max="1547" width="9.5" style="3" customWidth="1"/>
    <col min="1548" max="1549" width="7.6640625" style="3" customWidth="1"/>
    <col min="1550" max="1550" width="7.08203125" style="3" customWidth="1"/>
    <col min="1551" max="1551" width="9.6640625" style="3" customWidth="1"/>
    <col min="1552" max="1552" width="6.5" style="3" customWidth="1"/>
    <col min="1553" max="1553" width="7.83203125" style="3" customWidth="1"/>
    <col min="1554" max="1554" width="9" style="3"/>
    <col min="1555" max="1556" width="13.08203125" style="3" customWidth="1"/>
    <col min="1557" max="1557" width="7.83203125" style="3" customWidth="1"/>
    <col min="1558" max="1558" width="9.83203125" style="3" customWidth="1"/>
    <col min="1559" max="1559" width="5.5" style="3" customWidth="1"/>
    <col min="1560" max="1789" width="9" style="3"/>
    <col min="1790" max="1790" width="3" style="3" customWidth="1"/>
    <col min="1791" max="1792" width="9.33203125" style="3" customWidth="1"/>
    <col min="1793" max="1793" width="5.33203125" style="3" customWidth="1"/>
    <col min="1794" max="1794" width="4.6640625" style="3" customWidth="1"/>
    <col min="1795" max="1795" width="4.58203125" style="3" customWidth="1"/>
    <col min="1796" max="1796" width="4.83203125" style="3" customWidth="1"/>
    <col min="1797" max="1797" width="7.83203125" style="3" customWidth="1"/>
    <col min="1798" max="1798" width="8.5" style="3" customWidth="1"/>
    <col min="1799" max="1799" width="11.33203125" style="3" customWidth="1"/>
    <col min="1800" max="1800" width="4.33203125" style="3" customWidth="1"/>
    <col min="1801" max="1803" width="9.5" style="3" customWidth="1"/>
    <col min="1804" max="1805" width="7.6640625" style="3" customWidth="1"/>
    <col min="1806" max="1806" width="7.08203125" style="3" customWidth="1"/>
    <col min="1807" max="1807" width="9.6640625" style="3" customWidth="1"/>
    <col min="1808" max="1808" width="6.5" style="3" customWidth="1"/>
    <col min="1809" max="1809" width="7.83203125" style="3" customWidth="1"/>
    <col min="1810" max="1810" width="9" style="3"/>
    <col min="1811" max="1812" width="13.08203125" style="3" customWidth="1"/>
    <col min="1813" max="1813" width="7.83203125" style="3" customWidth="1"/>
    <col min="1814" max="1814" width="9.83203125" style="3" customWidth="1"/>
    <col min="1815" max="1815" width="5.5" style="3" customWidth="1"/>
    <col min="1816" max="2045" width="9" style="3"/>
    <col min="2046" max="2046" width="3" style="3" customWidth="1"/>
    <col min="2047" max="2048" width="9.33203125" style="3" customWidth="1"/>
    <col min="2049" max="2049" width="5.33203125" style="3" customWidth="1"/>
    <col min="2050" max="2050" width="4.6640625" style="3" customWidth="1"/>
    <col min="2051" max="2051" width="4.58203125" style="3" customWidth="1"/>
    <col min="2052" max="2052" width="4.83203125" style="3" customWidth="1"/>
    <col min="2053" max="2053" width="7.83203125" style="3" customWidth="1"/>
    <col min="2054" max="2054" width="8.5" style="3" customWidth="1"/>
    <col min="2055" max="2055" width="11.33203125" style="3" customWidth="1"/>
    <col min="2056" max="2056" width="4.33203125" style="3" customWidth="1"/>
    <col min="2057" max="2059" width="9.5" style="3" customWidth="1"/>
    <col min="2060" max="2061" width="7.6640625" style="3" customWidth="1"/>
    <col min="2062" max="2062" width="7.08203125" style="3" customWidth="1"/>
    <col min="2063" max="2063" width="9.6640625" style="3" customWidth="1"/>
    <col min="2064" max="2064" width="6.5" style="3" customWidth="1"/>
    <col min="2065" max="2065" width="7.83203125" style="3" customWidth="1"/>
    <col min="2066" max="2066" width="9" style="3"/>
    <col min="2067" max="2068" width="13.08203125" style="3" customWidth="1"/>
    <col min="2069" max="2069" width="7.83203125" style="3" customWidth="1"/>
    <col min="2070" max="2070" width="9.83203125" style="3" customWidth="1"/>
    <col min="2071" max="2071" width="5.5" style="3" customWidth="1"/>
    <col min="2072" max="2301" width="9" style="3"/>
    <col min="2302" max="2302" width="3" style="3" customWidth="1"/>
    <col min="2303" max="2304" width="9.33203125" style="3" customWidth="1"/>
    <col min="2305" max="2305" width="5.33203125" style="3" customWidth="1"/>
    <col min="2306" max="2306" width="4.6640625" style="3" customWidth="1"/>
    <col min="2307" max="2307" width="4.58203125" style="3" customWidth="1"/>
    <col min="2308" max="2308" width="4.83203125" style="3" customWidth="1"/>
    <col min="2309" max="2309" width="7.83203125" style="3" customWidth="1"/>
    <col min="2310" max="2310" width="8.5" style="3" customWidth="1"/>
    <col min="2311" max="2311" width="11.33203125" style="3" customWidth="1"/>
    <col min="2312" max="2312" width="4.33203125" style="3" customWidth="1"/>
    <col min="2313" max="2315" width="9.5" style="3" customWidth="1"/>
    <col min="2316" max="2317" width="7.6640625" style="3" customWidth="1"/>
    <col min="2318" max="2318" width="7.08203125" style="3" customWidth="1"/>
    <col min="2319" max="2319" width="9.6640625" style="3" customWidth="1"/>
    <col min="2320" max="2320" width="6.5" style="3" customWidth="1"/>
    <col min="2321" max="2321" width="7.83203125" style="3" customWidth="1"/>
    <col min="2322" max="2322" width="9" style="3"/>
    <col min="2323" max="2324" width="13.08203125" style="3" customWidth="1"/>
    <col min="2325" max="2325" width="7.83203125" style="3" customWidth="1"/>
    <col min="2326" max="2326" width="9.83203125" style="3" customWidth="1"/>
    <col min="2327" max="2327" width="5.5" style="3" customWidth="1"/>
    <col min="2328" max="2557" width="9" style="3"/>
    <col min="2558" max="2558" width="3" style="3" customWidth="1"/>
    <col min="2559" max="2560" width="9.33203125" style="3" customWidth="1"/>
    <col min="2561" max="2561" width="5.33203125" style="3" customWidth="1"/>
    <col min="2562" max="2562" width="4.6640625" style="3" customWidth="1"/>
    <col min="2563" max="2563" width="4.58203125" style="3" customWidth="1"/>
    <col min="2564" max="2564" width="4.83203125" style="3" customWidth="1"/>
    <col min="2565" max="2565" width="7.83203125" style="3" customWidth="1"/>
    <col min="2566" max="2566" width="8.5" style="3" customWidth="1"/>
    <col min="2567" max="2567" width="11.33203125" style="3" customWidth="1"/>
    <col min="2568" max="2568" width="4.33203125" style="3" customWidth="1"/>
    <col min="2569" max="2571" width="9.5" style="3" customWidth="1"/>
    <col min="2572" max="2573" width="7.6640625" style="3" customWidth="1"/>
    <col min="2574" max="2574" width="7.08203125" style="3" customWidth="1"/>
    <col min="2575" max="2575" width="9.6640625" style="3" customWidth="1"/>
    <col min="2576" max="2576" width="6.5" style="3" customWidth="1"/>
    <col min="2577" max="2577" width="7.83203125" style="3" customWidth="1"/>
    <col min="2578" max="2578" width="9" style="3"/>
    <col min="2579" max="2580" width="13.08203125" style="3" customWidth="1"/>
    <col min="2581" max="2581" width="7.83203125" style="3" customWidth="1"/>
    <col min="2582" max="2582" width="9.83203125" style="3" customWidth="1"/>
    <col min="2583" max="2583" width="5.5" style="3" customWidth="1"/>
    <col min="2584" max="2813" width="9" style="3"/>
    <col min="2814" max="2814" width="3" style="3" customWidth="1"/>
    <col min="2815" max="2816" width="9.33203125" style="3" customWidth="1"/>
    <col min="2817" max="2817" width="5.33203125" style="3" customWidth="1"/>
    <col min="2818" max="2818" width="4.6640625" style="3" customWidth="1"/>
    <col min="2819" max="2819" width="4.58203125" style="3" customWidth="1"/>
    <col min="2820" max="2820" width="4.83203125" style="3" customWidth="1"/>
    <col min="2821" max="2821" width="7.83203125" style="3" customWidth="1"/>
    <col min="2822" max="2822" width="8.5" style="3" customWidth="1"/>
    <col min="2823" max="2823" width="11.33203125" style="3" customWidth="1"/>
    <col min="2824" max="2824" width="4.33203125" style="3" customWidth="1"/>
    <col min="2825" max="2827" width="9.5" style="3" customWidth="1"/>
    <col min="2828" max="2829" width="7.6640625" style="3" customWidth="1"/>
    <col min="2830" max="2830" width="7.08203125" style="3" customWidth="1"/>
    <col min="2831" max="2831" width="9.6640625" style="3" customWidth="1"/>
    <col min="2832" max="2832" width="6.5" style="3" customWidth="1"/>
    <col min="2833" max="2833" width="7.83203125" style="3" customWidth="1"/>
    <col min="2834" max="2834" width="9" style="3"/>
    <col min="2835" max="2836" width="13.08203125" style="3" customWidth="1"/>
    <col min="2837" max="2837" width="7.83203125" style="3" customWidth="1"/>
    <col min="2838" max="2838" width="9.83203125" style="3" customWidth="1"/>
    <col min="2839" max="2839" width="5.5" style="3" customWidth="1"/>
    <col min="2840" max="3069" width="9" style="3"/>
    <col min="3070" max="3070" width="3" style="3" customWidth="1"/>
    <col min="3071" max="3072" width="9.33203125" style="3" customWidth="1"/>
    <col min="3073" max="3073" width="5.33203125" style="3" customWidth="1"/>
    <col min="3074" max="3074" width="4.6640625" style="3" customWidth="1"/>
    <col min="3075" max="3075" width="4.58203125" style="3" customWidth="1"/>
    <col min="3076" max="3076" width="4.83203125" style="3" customWidth="1"/>
    <col min="3077" max="3077" width="7.83203125" style="3" customWidth="1"/>
    <col min="3078" max="3078" width="8.5" style="3" customWidth="1"/>
    <col min="3079" max="3079" width="11.33203125" style="3" customWidth="1"/>
    <col min="3080" max="3080" width="4.33203125" style="3" customWidth="1"/>
    <col min="3081" max="3083" width="9.5" style="3" customWidth="1"/>
    <col min="3084" max="3085" width="7.6640625" style="3" customWidth="1"/>
    <col min="3086" max="3086" width="7.08203125" style="3" customWidth="1"/>
    <col min="3087" max="3087" width="9.6640625" style="3" customWidth="1"/>
    <col min="3088" max="3088" width="6.5" style="3" customWidth="1"/>
    <col min="3089" max="3089" width="7.83203125" style="3" customWidth="1"/>
    <col min="3090" max="3090" width="9" style="3"/>
    <col min="3091" max="3092" width="13.08203125" style="3" customWidth="1"/>
    <col min="3093" max="3093" width="7.83203125" style="3" customWidth="1"/>
    <col min="3094" max="3094" width="9.83203125" style="3" customWidth="1"/>
    <col min="3095" max="3095" width="5.5" style="3" customWidth="1"/>
    <col min="3096" max="3325" width="9" style="3"/>
    <col min="3326" max="3326" width="3" style="3" customWidth="1"/>
    <col min="3327" max="3328" width="9.33203125" style="3" customWidth="1"/>
    <col min="3329" max="3329" width="5.33203125" style="3" customWidth="1"/>
    <col min="3330" max="3330" width="4.6640625" style="3" customWidth="1"/>
    <col min="3331" max="3331" width="4.58203125" style="3" customWidth="1"/>
    <col min="3332" max="3332" width="4.83203125" style="3" customWidth="1"/>
    <col min="3333" max="3333" width="7.83203125" style="3" customWidth="1"/>
    <col min="3334" max="3334" width="8.5" style="3" customWidth="1"/>
    <col min="3335" max="3335" width="11.33203125" style="3" customWidth="1"/>
    <col min="3336" max="3336" width="4.33203125" style="3" customWidth="1"/>
    <col min="3337" max="3339" width="9.5" style="3" customWidth="1"/>
    <col min="3340" max="3341" width="7.6640625" style="3" customWidth="1"/>
    <col min="3342" max="3342" width="7.08203125" style="3" customWidth="1"/>
    <col min="3343" max="3343" width="9.6640625" style="3" customWidth="1"/>
    <col min="3344" max="3344" width="6.5" style="3" customWidth="1"/>
    <col min="3345" max="3345" width="7.83203125" style="3" customWidth="1"/>
    <col min="3346" max="3346" width="9" style="3"/>
    <col min="3347" max="3348" width="13.08203125" style="3" customWidth="1"/>
    <col min="3349" max="3349" width="7.83203125" style="3" customWidth="1"/>
    <col min="3350" max="3350" width="9.83203125" style="3" customWidth="1"/>
    <col min="3351" max="3351" width="5.5" style="3" customWidth="1"/>
    <col min="3352" max="3581" width="9" style="3"/>
    <col min="3582" max="3582" width="3" style="3" customWidth="1"/>
    <col min="3583" max="3584" width="9.33203125" style="3" customWidth="1"/>
    <col min="3585" max="3585" width="5.33203125" style="3" customWidth="1"/>
    <col min="3586" max="3586" width="4.6640625" style="3" customWidth="1"/>
    <col min="3587" max="3587" width="4.58203125" style="3" customWidth="1"/>
    <col min="3588" max="3588" width="4.83203125" style="3" customWidth="1"/>
    <col min="3589" max="3589" width="7.83203125" style="3" customWidth="1"/>
    <col min="3590" max="3590" width="8.5" style="3" customWidth="1"/>
    <col min="3591" max="3591" width="11.33203125" style="3" customWidth="1"/>
    <col min="3592" max="3592" width="4.33203125" style="3" customWidth="1"/>
    <col min="3593" max="3595" width="9.5" style="3" customWidth="1"/>
    <col min="3596" max="3597" width="7.6640625" style="3" customWidth="1"/>
    <col min="3598" max="3598" width="7.08203125" style="3" customWidth="1"/>
    <col min="3599" max="3599" width="9.6640625" style="3" customWidth="1"/>
    <col min="3600" max="3600" width="6.5" style="3" customWidth="1"/>
    <col min="3601" max="3601" width="7.83203125" style="3" customWidth="1"/>
    <col min="3602" max="3602" width="9" style="3"/>
    <col min="3603" max="3604" width="13.08203125" style="3" customWidth="1"/>
    <col min="3605" max="3605" width="7.83203125" style="3" customWidth="1"/>
    <col min="3606" max="3606" width="9.83203125" style="3" customWidth="1"/>
    <col min="3607" max="3607" width="5.5" style="3" customWidth="1"/>
    <col min="3608" max="3837" width="9" style="3"/>
    <col min="3838" max="3838" width="3" style="3" customWidth="1"/>
    <col min="3839" max="3840" width="9.33203125" style="3" customWidth="1"/>
    <col min="3841" max="3841" width="5.33203125" style="3" customWidth="1"/>
    <col min="3842" max="3842" width="4.6640625" style="3" customWidth="1"/>
    <col min="3843" max="3843" width="4.58203125" style="3" customWidth="1"/>
    <col min="3844" max="3844" width="4.83203125" style="3" customWidth="1"/>
    <col min="3845" max="3845" width="7.83203125" style="3" customWidth="1"/>
    <col min="3846" max="3846" width="8.5" style="3" customWidth="1"/>
    <col min="3847" max="3847" width="11.33203125" style="3" customWidth="1"/>
    <col min="3848" max="3848" width="4.33203125" style="3" customWidth="1"/>
    <col min="3849" max="3851" width="9.5" style="3" customWidth="1"/>
    <col min="3852" max="3853" width="7.6640625" style="3" customWidth="1"/>
    <col min="3854" max="3854" width="7.08203125" style="3" customWidth="1"/>
    <col min="3855" max="3855" width="9.6640625" style="3" customWidth="1"/>
    <col min="3856" max="3856" width="6.5" style="3" customWidth="1"/>
    <col min="3857" max="3857" width="7.83203125" style="3" customWidth="1"/>
    <col min="3858" max="3858" width="9" style="3"/>
    <col min="3859" max="3860" width="13.08203125" style="3" customWidth="1"/>
    <col min="3861" max="3861" width="7.83203125" style="3" customWidth="1"/>
    <col min="3862" max="3862" width="9.83203125" style="3" customWidth="1"/>
    <col min="3863" max="3863" width="5.5" style="3" customWidth="1"/>
    <col min="3864" max="4093" width="9" style="3"/>
    <col min="4094" max="4094" width="3" style="3" customWidth="1"/>
    <col min="4095" max="4096" width="9.33203125" style="3" customWidth="1"/>
    <col min="4097" max="4097" width="5.33203125" style="3" customWidth="1"/>
    <col min="4098" max="4098" width="4.6640625" style="3" customWidth="1"/>
    <col min="4099" max="4099" width="4.58203125" style="3" customWidth="1"/>
    <col min="4100" max="4100" width="4.83203125" style="3" customWidth="1"/>
    <col min="4101" max="4101" width="7.83203125" style="3" customWidth="1"/>
    <col min="4102" max="4102" width="8.5" style="3" customWidth="1"/>
    <col min="4103" max="4103" width="11.33203125" style="3" customWidth="1"/>
    <col min="4104" max="4104" width="4.33203125" style="3" customWidth="1"/>
    <col min="4105" max="4107" width="9.5" style="3" customWidth="1"/>
    <col min="4108" max="4109" width="7.6640625" style="3" customWidth="1"/>
    <col min="4110" max="4110" width="7.08203125" style="3" customWidth="1"/>
    <col min="4111" max="4111" width="9.6640625" style="3" customWidth="1"/>
    <col min="4112" max="4112" width="6.5" style="3" customWidth="1"/>
    <col min="4113" max="4113" width="7.83203125" style="3" customWidth="1"/>
    <col min="4114" max="4114" width="9" style="3"/>
    <col min="4115" max="4116" width="13.08203125" style="3" customWidth="1"/>
    <col min="4117" max="4117" width="7.83203125" style="3" customWidth="1"/>
    <col min="4118" max="4118" width="9.83203125" style="3" customWidth="1"/>
    <col min="4119" max="4119" width="5.5" style="3" customWidth="1"/>
    <col min="4120" max="4349" width="9" style="3"/>
    <col min="4350" max="4350" width="3" style="3" customWidth="1"/>
    <col min="4351" max="4352" width="9.33203125" style="3" customWidth="1"/>
    <col min="4353" max="4353" width="5.33203125" style="3" customWidth="1"/>
    <col min="4354" max="4354" width="4.6640625" style="3" customWidth="1"/>
    <col min="4355" max="4355" width="4.58203125" style="3" customWidth="1"/>
    <col min="4356" max="4356" width="4.83203125" style="3" customWidth="1"/>
    <col min="4357" max="4357" width="7.83203125" style="3" customWidth="1"/>
    <col min="4358" max="4358" width="8.5" style="3" customWidth="1"/>
    <col min="4359" max="4359" width="11.33203125" style="3" customWidth="1"/>
    <col min="4360" max="4360" width="4.33203125" style="3" customWidth="1"/>
    <col min="4361" max="4363" width="9.5" style="3" customWidth="1"/>
    <col min="4364" max="4365" width="7.6640625" style="3" customWidth="1"/>
    <col min="4366" max="4366" width="7.08203125" style="3" customWidth="1"/>
    <col min="4367" max="4367" width="9.6640625" style="3" customWidth="1"/>
    <col min="4368" max="4368" width="6.5" style="3" customWidth="1"/>
    <col min="4369" max="4369" width="7.83203125" style="3" customWidth="1"/>
    <col min="4370" max="4370" width="9" style="3"/>
    <col min="4371" max="4372" width="13.08203125" style="3" customWidth="1"/>
    <col min="4373" max="4373" width="7.83203125" style="3" customWidth="1"/>
    <col min="4374" max="4374" width="9.83203125" style="3" customWidth="1"/>
    <col min="4375" max="4375" width="5.5" style="3" customWidth="1"/>
    <col min="4376" max="4605" width="9" style="3"/>
    <col min="4606" max="4606" width="3" style="3" customWidth="1"/>
    <col min="4607" max="4608" width="9.33203125" style="3" customWidth="1"/>
    <col min="4609" max="4609" width="5.33203125" style="3" customWidth="1"/>
    <col min="4610" max="4610" width="4.6640625" style="3" customWidth="1"/>
    <col min="4611" max="4611" width="4.58203125" style="3" customWidth="1"/>
    <col min="4612" max="4612" width="4.83203125" style="3" customWidth="1"/>
    <col min="4613" max="4613" width="7.83203125" style="3" customWidth="1"/>
    <col min="4614" max="4614" width="8.5" style="3" customWidth="1"/>
    <col min="4615" max="4615" width="11.33203125" style="3" customWidth="1"/>
    <col min="4616" max="4616" width="4.33203125" style="3" customWidth="1"/>
    <col min="4617" max="4619" width="9.5" style="3" customWidth="1"/>
    <col min="4620" max="4621" width="7.6640625" style="3" customWidth="1"/>
    <col min="4622" max="4622" width="7.08203125" style="3" customWidth="1"/>
    <col min="4623" max="4623" width="9.6640625" style="3" customWidth="1"/>
    <col min="4624" max="4624" width="6.5" style="3" customWidth="1"/>
    <col min="4625" max="4625" width="7.83203125" style="3" customWidth="1"/>
    <col min="4626" max="4626" width="9" style="3"/>
    <col min="4627" max="4628" width="13.08203125" style="3" customWidth="1"/>
    <col min="4629" max="4629" width="7.83203125" style="3" customWidth="1"/>
    <col min="4630" max="4630" width="9.83203125" style="3" customWidth="1"/>
    <col min="4631" max="4631" width="5.5" style="3" customWidth="1"/>
    <col min="4632" max="4861" width="9" style="3"/>
    <col min="4862" max="4862" width="3" style="3" customWidth="1"/>
    <col min="4863" max="4864" width="9.33203125" style="3" customWidth="1"/>
    <col min="4865" max="4865" width="5.33203125" style="3" customWidth="1"/>
    <col min="4866" max="4866" width="4.6640625" style="3" customWidth="1"/>
    <col min="4867" max="4867" width="4.58203125" style="3" customWidth="1"/>
    <col min="4868" max="4868" width="4.83203125" style="3" customWidth="1"/>
    <col min="4869" max="4869" width="7.83203125" style="3" customWidth="1"/>
    <col min="4870" max="4870" width="8.5" style="3" customWidth="1"/>
    <col min="4871" max="4871" width="11.33203125" style="3" customWidth="1"/>
    <col min="4872" max="4872" width="4.33203125" style="3" customWidth="1"/>
    <col min="4873" max="4875" width="9.5" style="3" customWidth="1"/>
    <col min="4876" max="4877" width="7.6640625" style="3" customWidth="1"/>
    <col min="4878" max="4878" width="7.08203125" style="3" customWidth="1"/>
    <col min="4879" max="4879" width="9.6640625" style="3" customWidth="1"/>
    <col min="4880" max="4880" width="6.5" style="3" customWidth="1"/>
    <col min="4881" max="4881" width="7.83203125" style="3" customWidth="1"/>
    <col min="4882" max="4882" width="9" style="3"/>
    <col min="4883" max="4884" width="13.08203125" style="3" customWidth="1"/>
    <col min="4885" max="4885" width="7.83203125" style="3" customWidth="1"/>
    <col min="4886" max="4886" width="9.83203125" style="3" customWidth="1"/>
    <col min="4887" max="4887" width="5.5" style="3" customWidth="1"/>
    <col min="4888" max="5117" width="9" style="3"/>
    <col min="5118" max="5118" width="3" style="3" customWidth="1"/>
    <col min="5119" max="5120" width="9.33203125" style="3" customWidth="1"/>
    <col min="5121" max="5121" width="5.33203125" style="3" customWidth="1"/>
    <col min="5122" max="5122" width="4.6640625" style="3" customWidth="1"/>
    <col min="5123" max="5123" width="4.58203125" style="3" customWidth="1"/>
    <col min="5124" max="5124" width="4.83203125" style="3" customWidth="1"/>
    <col min="5125" max="5125" width="7.83203125" style="3" customWidth="1"/>
    <col min="5126" max="5126" width="8.5" style="3" customWidth="1"/>
    <col min="5127" max="5127" width="11.33203125" style="3" customWidth="1"/>
    <col min="5128" max="5128" width="4.33203125" style="3" customWidth="1"/>
    <col min="5129" max="5131" width="9.5" style="3" customWidth="1"/>
    <col min="5132" max="5133" width="7.6640625" style="3" customWidth="1"/>
    <col min="5134" max="5134" width="7.08203125" style="3" customWidth="1"/>
    <col min="5135" max="5135" width="9.6640625" style="3" customWidth="1"/>
    <col min="5136" max="5136" width="6.5" style="3" customWidth="1"/>
    <col min="5137" max="5137" width="7.83203125" style="3" customWidth="1"/>
    <col min="5138" max="5138" width="9" style="3"/>
    <col min="5139" max="5140" width="13.08203125" style="3" customWidth="1"/>
    <col min="5141" max="5141" width="7.83203125" style="3" customWidth="1"/>
    <col min="5142" max="5142" width="9.83203125" style="3" customWidth="1"/>
    <col min="5143" max="5143" width="5.5" style="3" customWidth="1"/>
    <col min="5144" max="5373" width="9" style="3"/>
    <col min="5374" max="5374" width="3" style="3" customWidth="1"/>
    <col min="5375" max="5376" width="9.33203125" style="3" customWidth="1"/>
    <col min="5377" max="5377" width="5.33203125" style="3" customWidth="1"/>
    <col min="5378" max="5378" width="4.6640625" style="3" customWidth="1"/>
    <col min="5379" max="5379" width="4.58203125" style="3" customWidth="1"/>
    <col min="5380" max="5380" width="4.83203125" style="3" customWidth="1"/>
    <col min="5381" max="5381" width="7.83203125" style="3" customWidth="1"/>
    <col min="5382" max="5382" width="8.5" style="3" customWidth="1"/>
    <col min="5383" max="5383" width="11.33203125" style="3" customWidth="1"/>
    <col min="5384" max="5384" width="4.33203125" style="3" customWidth="1"/>
    <col min="5385" max="5387" width="9.5" style="3" customWidth="1"/>
    <col min="5388" max="5389" width="7.6640625" style="3" customWidth="1"/>
    <col min="5390" max="5390" width="7.08203125" style="3" customWidth="1"/>
    <col min="5391" max="5391" width="9.6640625" style="3" customWidth="1"/>
    <col min="5392" max="5392" width="6.5" style="3" customWidth="1"/>
    <col min="5393" max="5393" width="7.83203125" style="3" customWidth="1"/>
    <col min="5394" max="5394" width="9" style="3"/>
    <col min="5395" max="5396" width="13.08203125" style="3" customWidth="1"/>
    <col min="5397" max="5397" width="7.83203125" style="3" customWidth="1"/>
    <col min="5398" max="5398" width="9.83203125" style="3" customWidth="1"/>
    <col min="5399" max="5399" width="5.5" style="3" customWidth="1"/>
    <col min="5400" max="5629" width="9" style="3"/>
    <col min="5630" max="5630" width="3" style="3" customWidth="1"/>
    <col min="5631" max="5632" width="9.33203125" style="3" customWidth="1"/>
    <col min="5633" max="5633" width="5.33203125" style="3" customWidth="1"/>
    <col min="5634" max="5634" width="4.6640625" style="3" customWidth="1"/>
    <col min="5635" max="5635" width="4.58203125" style="3" customWidth="1"/>
    <col min="5636" max="5636" width="4.83203125" style="3" customWidth="1"/>
    <col min="5637" max="5637" width="7.83203125" style="3" customWidth="1"/>
    <col min="5638" max="5638" width="8.5" style="3" customWidth="1"/>
    <col min="5639" max="5639" width="11.33203125" style="3" customWidth="1"/>
    <col min="5640" max="5640" width="4.33203125" style="3" customWidth="1"/>
    <col min="5641" max="5643" width="9.5" style="3" customWidth="1"/>
    <col min="5644" max="5645" width="7.6640625" style="3" customWidth="1"/>
    <col min="5646" max="5646" width="7.08203125" style="3" customWidth="1"/>
    <col min="5647" max="5647" width="9.6640625" style="3" customWidth="1"/>
    <col min="5648" max="5648" width="6.5" style="3" customWidth="1"/>
    <col min="5649" max="5649" width="7.83203125" style="3" customWidth="1"/>
    <col min="5650" max="5650" width="9" style="3"/>
    <col min="5651" max="5652" width="13.08203125" style="3" customWidth="1"/>
    <col min="5653" max="5653" width="7.83203125" style="3" customWidth="1"/>
    <col min="5654" max="5654" width="9.83203125" style="3" customWidth="1"/>
    <col min="5655" max="5655" width="5.5" style="3" customWidth="1"/>
    <col min="5656" max="5885" width="9" style="3"/>
    <col min="5886" max="5886" width="3" style="3" customWidth="1"/>
    <col min="5887" max="5888" width="9.33203125" style="3" customWidth="1"/>
    <col min="5889" max="5889" width="5.33203125" style="3" customWidth="1"/>
    <col min="5890" max="5890" width="4.6640625" style="3" customWidth="1"/>
    <col min="5891" max="5891" width="4.58203125" style="3" customWidth="1"/>
    <col min="5892" max="5892" width="4.83203125" style="3" customWidth="1"/>
    <col min="5893" max="5893" width="7.83203125" style="3" customWidth="1"/>
    <col min="5894" max="5894" width="8.5" style="3" customWidth="1"/>
    <col min="5895" max="5895" width="11.33203125" style="3" customWidth="1"/>
    <col min="5896" max="5896" width="4.33203125" style="3" customWidth="1"/>
    <col min="5897" max="5899" width="9.5" style="3" customWidth="1"/>
    <col min="5900" max="5901" width="7.6640625" style="3" customWidth="1"/>
    <col min="5902" max="5902" width="7.08203125" style="3" customWidth="1"/>
    <col min="5903" max="5903" width="9.6640625" style="3" customWidth="1"/>
    <col min="5904" max="5904" width="6.5" style="3" customWidth="1"/>
    <col min="5905" max="5905" width="7.83203125" style="3" customWidth="1"/>
    <col min="5906" max="5906" width="9" style="3"/>
    <col min="5907" max="5908" width="13.08203125" style="3" customWidth="1"/>
    <col min="5909" max="5909" width="7.83203125" style="3" customWidth="1"/>
    <col min="5910" max="5910" width="9.83203125" style="3" customWidth="1"/>
    <col min="5911" max="5911" width="5.5" style="3" customWidth="1"/>
    <col min="5912" max="6141" width="9" style="3"/>
    <col min="6142" max="6142" width="3" style="3" customWidth="1"/>
    <col min="6143" max="6144" width="9.33203125" style="3" customWidth="1"/>
    <col min="6145" max="6145" width="5.33203125" style="3" customWidth="1"/>
    <col min="6146" max="6146" width="4.6640625" style="3" customWidth="1"/>
    <col min="6147" max="6147" width="4.58203125" style="3" customWidth="1"/>
    <col min="6148" max="6148" width="4.83203125" style="3" customWidth="1"/>
    <col min="6149" max="6149" width="7.83203125" style="3" customWidth="1"/>
    <col min="6150" max="6150" width="8.5" style="3" customWidth="1"/>
    <col min="6151" max="6151" width="11.33203125" style="3" customWidth="1"/>
    <col min="6152" max="6152" width="4.33203125" style="3" customWidth="1"/>
    <col min="6153" max="6155" width="9.5" style="3" customWidth="1"/>
    <col min="6156" max="6157" width="7.6640625" style="3" customWidth="1"/>
    <col min="6158" max="6158" width="7.08203125" style="3" customWidth="1"/>
    <col min="6159" max="6159" width="9.6640625" style="3" customWidth="1"/>
    <col min="6160" max="6160" width="6.5" style="3" customWidth="1"/>
    <col min="6161" max="6161" width="7.83203125" style="3" customWidth="1"/>
    <col min="6162" max="6162" width="9" style="3"/>
    <col min="6163" max="6164" width="13.08203125" style="3" customWidth="1"/>
    <col min="6165" max="6165" width="7.83203125" style="3" customWidth="1"/>
    <col min="6166" max="6166" width="9.83203125" style="3" customWidth="1"/>
    <col min="6167" max="6167" width="5.5" style="3" customWidth="1"/>
    <col min="6168" max="6397" width="9" style="3"/>
    <col min="6398" max="6398" width="3" style="3" customWidth="1"/>
    <col min="6399" max="6400" width="9.33203125" style="3" customWidth="1"/>
    <col min="6401" max="6401" width="5.33203125" style="3" customWidth="1"/>
    <col min="6402" max="6402" width="4.6640625" style="3" customWidth="1"/>
    <col min="6403" max="6403" width="4.58203125" style="3" customWidth="1"/>
    <col min="6404" max="6404" width="4.83203125" style="3" customWidth="1"/>
    <col min="6405" max="6405" width="7.83203125" style="3" customWidth="1"/>
    <col min="6406" max="6406" width="8.5" style="3" customWidth="1"/>
    <col min="6407" max="6407" width="11.33203125" style="3" customWidth="1"/>
    <col min="6408" max="6408" width="4.33203125" style="3" customWidth="1"/>
    <col min="6409" max="6411" width="9.5" style="3" customWidth="1"/>
    <col min="6412" max="6413" width="7.6640625" style="3" customWidth="1"/>
    <col min="6414" max="6414" width="7.08203125" style="3" customWidth="1"/>
    <col min="6415" max="6415" width="9.6640625" style="3" customWidth="1"/>
    <col min="6416" max="6416" width="6.5" style="3" customWidth="1"/>
    <col min="6417" max="6417" width="7.83203125" style="3" customWidth="1"/>
    <col min="6418" max="6418" width="9" style="3"/>
    <col min="6419" max="6420" width="13.08203125" style="3" customWidth="1"/>
    <col min="6421" max="6421" width="7.83203125" style="3" customWidth="1"/>
    <col min="6422" max="6422" width="9.83203125" style="3" customWidth="1"/>
    <col min="6423" max="6423" width="5.5" style="3" customWidth="1"/>
    <col min="6424" max="6653" width="9" style="3"/>
    <col min="6654" max="6654" width="3" style="3" customWidth="1"/>
    <col min="6655" max="6656" width="9.33203125" style="3" customWidth="1"/>
    <col min="6657" max="6657" width="5.33203125" style="3" customWidth="1"/>
    <col min="6658" max="6658" width="4.6640625" style="3" customWidth="1"/>
    <col min="6659" max="6659" width="4.58203125" style="3" customWidth="1"/>
    <col min="6660" max="6660" width="4.83203125" style="3" customWidth="1"/>
    <col min="6661" max="6661" width="7.83203125" style="3" customWidth="1"/>
    <col min="6662" max="6662" width="8.5" style="3" customWidth="1"/>
    <col min="6663" max="6663" width="11.33203125" style="3" customWidth="1"/>
    <col min="6664" max="6664" width="4.33203125" style="3" customWidth="1"/>
    <col min="6665" max="6667" width="9.5" style="3" customWidth="1"/>
    <col min="6668" max="6669" width="7.6640625" style="3" customWidth="1"/>
    <col min="6670" max="6670" width="7.08203125" style="3" customWidth="1"/>
    <col min="6671" max="6671" width="9.6640625" style="3" customWidth="1"/>
    <col min="6672" max="6672" width="6.5" style="3" customWidth="1"/>
    <col min="6673" max="6673" width="7.83203125" style="3" customWidth="1"/>
    <col min="6674" max="6674" width="9" style="3"/>
    <col min="6675" max="6676" width="13.08203125" style="3" customWidth="1"/>
    <col min="6677" max="6677" width="7.83203125" style="3" customWidth="1"/>
    <col min="6678" max="6678" width="9.83203125" style="3" customWidth="1"/>
    <col min="6679" max="6679" width="5.5" style="3" customWidth="1"/>
    <col min="6680" max="6909" width="9" style="3"/>
    <col min="6910" max="6910" width="3" style="3" customWidth="1"/>
    <col min="6911" max="6912" width="9.33203125" style="3" customWidth="1"/>
    <col min="6913" max="6913" width="5.33203125" style="3" customWidth="1"/>
    <col min="6914" max="6914" width="4.6640625" style="3" customWidth="1"/>
    <col min="6915" max="6915" width="4.58203125" style="3" customWidth="1"/>
    <col min="6916" max="6916" width="4.83203125" style="3" customWidth="1"/>
    <col min="6917" max="6917" width="7.83203125" style="3" customWidth="1"/>
    <col min="6918" max="6918" width="8.5" style="3" customWidth="1"/>
    <col min="6919" max="6919" width="11.33203125" style="3" customWidth="1"/>
    <col min="6920" max="6920" width="4.33203125" style="3" customWidth="1"/>
    <col min="6921" max="6923" width="9.5" style="3" customWidth="1"/>
    <col min="6924" max="6925" width="7.6640625" style="3" customWidth="1"/>
    <col min="6926" max="6926" width="7.08203125" style="3" customWidth="1"/>
    <col min="6927" max="6927" width="9.6640625" style="3" customWidth="1"/>
    <col min="6928" max="6928" width="6.5" style="3" customWidth="1"/>
    <col min="6929" max="6929" width="7.83203125" style="3" customWidth="1"/>
    <col min="6930" max="6930" width="9" style="3"/>
    <col min="6931" max="6932" width="13.08203125" style="3" customWidth="1"/>
    <col min="6933" max="6933" width="7.83203125" style="3" customWidth="1"/>
    <col min="6934" max="6934" width="9.83203125" style="3" customWidth="1"/>
    <col min="6935" max="6935" width="5.5" style="3" customWidth="1"/>
    <col min="6936" max="7165" width="9" style="3"/>
    <col min="7166" max="7166" width="3" style="3" customWidth="1"/>
    <col min="7167" max="7168" width="9.33203125" style="3" customWidth="1"/>
    <col min="7169" max="7169" width="5.33203125" style="3" customWidth="1"/>
    <col min="7170" max="7170" width="4.6640625" style="3" customWidth="1"/>
    <col min="7171" max="7171" width="4.58203125" style="3" customWidth="1"/>
    <col min="7172" max="7172" width="4.83203125" style="3" customWidth="1"/>
    <col min="7173" max="7173" width="7.83203125" style="3" customWidth="1"/>
    <col min="7174" max="7174" width="8.5" style="3" customWidth="1"/>
    <col min="7175" max="7175" width="11.33203125" style="3" customWidth="1"/>
    <col min="7176" max="7176" width="4.33203125" style="3" customWidth="1"/>
    <col min="7177" max="7179" width="9.5" style="3" customWidth="1"/>
    <col min="7180" max="7181" width="7.6640625" style="3" customWidth="1"/>
    <col min="7182" max="7182" width="7.08203125" style="3" customWidth="1"/>
    <col min="7183" max="7183" width="9.6640625" style="3" customWidth="1"/>
    <col min="7184" max="7184" width="6.5" style="3" customWidth="1"/>
    <col min="7185" max="7185" width="7.83203125" style="3" customWidth="1"/>
    <col min="7186" max="7186" width="9" style="3"/>
    <col min="7187" max="7188" width="13.08203125" style="3" customWidth="1"/>
    <col min="7189" max="7189" width="7.83203125" style="3" customWidth="1"/>
    <col min="7190" max="7190" width="9.83203125" style="3" customWidth="1"/>
    <col min="7191" max="7191" width="5.5" style="3" customWidth="1"/>
    <col min="7192" max="7421" width="9" style="3"/>
    <col min="7422" max="7422" width="3" style="3" customWidth="1"/>
    <col min="7423" max="7424" width="9.33203125" style="3" customWidth="1"/>
    <col min="7425" max="7425" width="5.33203125" style="3" customWidth="1"/>
    <col min="7426" max="7426" width="4.6640625" style="3" customWidth="1"/>
    <col min="7427" max="7427" width="4.58203125" style="3" customWidth="1"/>
    <col min="7428" max="7428" width="4.83203125" style="3" customWidth="1"/>
    <col min="7429" max="7429" width="7.83203125" style="3" customWidth="1"/>
    <col min="7430" max="7430" width="8.5" style="3" customWidth="1"/>
    <col min="7431" max="7431" width="11.33203125" style="3" customWidth="1"/>
    <col min="7432" max="7432" width="4.33203125" style="3" customWidth="1"/>
    <col min="7433" max="7435" width="9.5" style="3" customWidth="1"/>
    <col min="7436" max="7437" width="7.6640625" style="3" customWidth="1"/>
    <col min="7438" max="7438" width="7.08203125" style="3" customWidth="1"/>
    <col min="7439" max="7439" width="9.6640625" style="3" customWidth="1"/>
    <col min="7440" max="7440" width="6.5" style="3" customWidth="1"/>
    <col min="7441" max="7441" width="7.83203125" style="3" customWidth="1"/>
    <col min="7442" max="7442" width="9" style="3"/>
    <col min="7443" max="7444" width="13.08203125" style="3" customWidth="1"/>
    <col min="7445" max="7445" width="7.83203125" style="3" customWidth="1"/>
    <col min="7446" max="7446" width="9.83203125" style="3" customWidth="1"/>
    <col min="7447" max="7447" width="5.5" style="3" customWidth="1"/>
    <col min="7448" max="7677" width="9" style="3"/>
    <col min="7678" max="7678" width="3" style="3" customWidth="1"/>
    <col min="7679" max="7680" width="9.33203125" style="3" customWidth="1"/>
    <col min="7681" max="7681" width="5.33203125" style="3" customWidth="1"/>
    <col min="7682" max="7682" width="4.6640625" style="3" customWidth="1"/>
    <col min="7683" max="7683" width="4.58203125" style="3" customWidth="1"/>
    <col min="7684" max="7684" width="4.83203125" style="3" customWidth="1"/>
    <col min="7685" max="7685" width="7.83203125" style="3" customWidth="1"/>
    <col min="7686" max="7686" width="8.5" style="3" customWidth="1"/>
    <col min="7687" max="7687" width="11.33203125" style="3" customWidth="1"/>
    <col min="7688" max="7688" width="4.33203125" style="3" customWidth="1"/>
    <col min="7689" max="7691" width="9.5" style="3" customWidth="1"/>
    <col min="7692" max="7693" width="7.6640625" style="3" customWidth="1"/>
    <col min="7694" max="7694" width="7.08203125" style="3" customWidth="1"/>
    <col min="7695" max="7695" width="9.6640625" style="3" customWidth="1"/>
    <col min="7696" max="7696" width="6.5" style="3" customWidth="1"/>
    <col min="7697" max="7697" width="7.83203125" style="3" customWidth="1"/>
    <col min="7698" max="7698" width="9" style="3"/>
    <col min="7699" max="7700" width="13.08203125" style="3" customWidth="1"/>
    <col min="7701" max="7701" width="7.83203125" style="3" customWidth="1"/>
    <col min="7702" max="7702" width="9.83203125" style="3" customWidth="1"/>
    <col min="7703" max="7703" width="5.5" style="3" customWidth="1"/>
    <col min="7704" max="7933" width="9" style="3"/>
    <col min="7934" max="7934" width="3" style="3" customWidth="1"/>
    <col min="7935" max="7936" width="9.33203125" style="3" customWidth="1"/>
    <col min="7937" max="7937" width="5.33203125" style="3" customWidth="1"/>
    <col min="7938" max="7938" width="4.6640625" style="3" customWidth="1"/>
    <col min="7939" max="7939" width="4.58203125" style="3" customWidth="1"/>
    <col min="7940" max="7940" width="4.83203125" style="3" customWidth="1"/>
    <col min="7941" max="7941" width="7.83203125" style="3" customWidth="1"/>
    <col min="7942" max="7942" width="8.5" style="3" customWidth="1"/>
    <col min="7943" max="7943" width="11.33203125" style="3" customWidth="1"/>
    <col min="7944" max="7944" width="4.33203125" style="3" customWidth="1"/>
    <col min="7945" max="7947" width="9.5" style="3" customWidth="1"/>
    <col min="7948" max="7949" width="7.6640625" style="3" customWidth="1"/>
    <col min="7950" max="7950" width="7.08203125" style="3" customWidth="1"/>
    <col min="7951" max="7951" width="9.6640625" style="3" customWidth="1"/>
    <col min="7952" max="7952" width="6.5" style="3" customWidth="1"/>
    <col min="7953" max="7953" width="7.83203125" style="3" customWidth="1"/>
    <col min="7954" max="7954" width="9" style="3"/>
    <col min="7955" max="7956" width="13.08203125" style="3" customWidth="1"/>
    <col min="7957" max="7957" width="7.83203125" style="3" customWidth="1"/>
    <col min="7958" max="7958" width="9.83203125" style="3" customWidth="1"/>
    <col min="7959" max="7959" width="5.5" style="3" customWidth="1"/>
    <col min="7960" max="8189" width="9" style="3"/>
    <col min="8190" max="8190" width="3" style="3" customWidth="1"/>
    <col min="8191" max="8192" width="9.33203125" style="3" customWidth="1"/>
    <col min="8193" max="8193" width="5.33203125" style="3" customWidth="1"/>
    <col min="8194" max="8194" width="4.6640625" style="3" customWidth="1"/>
    <col min="8195" max="8195" width="4.58203125" style="3" customWidth="1"/>
    <col min="8196" max="8196" width="4.83203125" style="3" customWidth="1"/>
    <col min="8197" max="8197" width="7.83203125" style="3" customWidth="1"/>
    <col min="8198" max="8198" width="8.5" style="3" customWidth="1"/>
    <col min="8199" max="8199" width="11.33203125" style="3" customWidth="1"/>
    <col min="8200" max="8200" width="4.33203125" style="3" customWidth="1"/>
    <col min="8201" max="8203" width="9.5" style="3" customWidth="1"/>
    <col min="8204" max="8205" width="7.6640625" style="3" customWidth="1"/>
    <col min="8206" max="8206" width="7.08203125" style="3" customWidth="1"/>
    <col min="8207" max="8207" width="9.6640625" style="3" customWidth="1"/>
    <col min="8208" max="8208" width="6.5" style="3" customWidth="1"/>
    <col min="8209" max="8209" width="7.83203125" style="3" customWidth="1"/>
    <col min="8210" max="8210" width="9" style="3"/>
    <col min="8211" max="8212" width="13.08203125" style="3" customWidth="1"/>
    <col min="8213" max="8213" width="7.83203125" style="3" customWidth="1"/>
    <col min="8214" max="8214" width="9.83203125" style="3" customWidth="1"/>
    <col min="8215" max="8215" width="5.5" style="3" customWidth="1"/>
    <col min="8216" max="8445" width="9" style="3"/>
    <col min="8446" max="8446" width="3" style="3" customWidth="1"/>
    <col min="8447" max="8448" width="9.33203125" style="3" customWidth="1"/>
    <col min="8449" max="8449" width="5.33203125" style="3" customWidth="1"/>
    <col min="8450" max="8450" width="4.6640625" style="3" customWidth="1"/>
    <col min="8451" max="8451" width="4.58203125" style="3" customWidth="1"/>
    <col min="8452" max="8452" width="4.83203125" style="3" customWidth="1"/>
    <col min="8453" max="8453" width="7.83203125" style="3" customWidth="1"/>
    <col min="8454" max="8454" width="8.5" style="3" customWidth="1"/>
    <col min="8455" max="8455" width="11.33203125" style="3" customWidth="1"/>
    <col min="8456" max="8456" width="4.33203125" style="3" customWidth="1"/>
    <col min="8457" max="8459" width="9.5" style="3" customWidth="1"/>
    <col min="8460" max="8461" width="7.6640625" style="3" customWidth="1"/>
    <col min="8462" max="8462" width="7.08203125" style="3" customWidth="1"/>
    <col min="8463" max="8463" width="9.6640625" style="3" customWidth="1"/>
    <col min="8464" max="8464" width="6.5" style="3" customWidth="1"/>
    <col min="8465" max="8465" width="7.83203125" style="3" customWidth="1"/>
    <col min="8466" max="8466" width="9" style="3"/>
    <col min="8467" max="8468" width="13.08203125" style="3" customWidth="1"/>
    <col min="8469" max="8469" width="7.83203125" style="3" customWidth="1"/>
    <col min="8470" max="8470" width="9.83203125" style="3" customWidth="1"/>
    <col min="8471" max="8471" width="5.5" style="3" customWidth="1"/>
    <col min="8472" max="8701" width="9" style="3"/>
    <col min="8702" max="8702" width="3" style="3" customWidth="1"/>
    <col min="8703" max="8704" width="9.33203125" style="3" customWidth="1"/>
    <col min="8705" max="8705" width="5.33203125" style="3" customWidth="1"/>
    <col min="8706" max="8706" width="4.6640625" style="3" customWidth="1"/>
    <col min="8707" max="8707" width="4.58203125" style="3" customWidth="1"/>
    <col min="8708" max="8708" width="4.83203125" style="3" customWidth="1"/>
    <col min="8709" max="8709" width="7.83203125" style="3" customWidth="1"/>
    <col min="8710" max="8710" width="8.5" style="3" customWidth="1"/>
    <col min="8711" max="8711" width="11.33203125" style="3" customWidth="1"/>
    <col min="8712" max="8712" width="4.33203125" style="3" customWidth="1"/>
    <col min="8713" max="8715" width="9.5" style="3" customWidth="1"/>
    <col min="8716" max="8717" width="7.6640625" style="3" customWidth="1"/>
    <col min="8718" max="8718" width="7.08203125" style="3" customWidth="1"/>
    <col min="8719" max="8719" width="9.6640625" style="3" customWidth="1"/>
    <col min="8720" max="8720" width="6.5" style="3" customWidth="1"/>
    <col min="8721" max="8721" width="7.83203125" style="3" customWidth="1"/>
    <col min="8722" max="8722" width="9" style="3"/>
    <col min="8723" max="8724" width="13.08203125" style="3" customWidth="1"/>
    <col min="8725" max="8725" width="7.83203125" style="3" customWidth="1"/>
    <col min="8726" max="8726" width="9.83203125" style="3" customWidth="1"/>
    <col min="8727" max="8727" width="5.5" style="3" customWidth="1"/>
    <col min="8728" max="8957" width="9" style="3"/>
    <col min="8958" max="8958" width="3" style="3" customWidth="1"/>
    <col min="8959" max="8960" width="9.33203125" style="3" customWidth="1"/>
    <col min="8961" max="8961" width="5.33203125" style="3" customWidth="1"/>
    <col min="8962" max="8962" width="4.6640625" style="3" customWidth="1"/>
    <col min="8963" max="8963" width="4.58203125" style="3" customWidth="1"/>
    <col min="8964" max="8964" width="4.83203125" style="3" customWidth="1"/>
    <col min="8965" max="8965" width="7.83203125" style="3" customWidth="1"/>
    <col min="8966" max="8966" width="8.5" style="3" customWidth="1"/>
    <col min="8967" max="8967" width="11.33203125" style="3" customWidth="1"/>
    <col min="8968" max="8968" width="4.33203125" style="3" customWidth="1"/>
    <col min="8969" max="8971" width="9.5" style="3" customWidth="1"/>
    <col min="8972" max="8973" width="7.6640625" style="3" customWidth="1"/>
    <col min="8974" max="8974" width="7.08203125" style="3" customWidth="1"/>
    <col min="8975" max="8975" width="9.6640625" style="3" customWidth="1"/>
    <col min="8976" max="8976" width="6.5" style="3" customWidth="1"/>
    <col min="8977" max="8977" width="7.83203125" style="3" customWidth="1"/>
    <col min="8978" max="8978" width="9" style="3"/>
    <col min="8979" max="8980" width="13.08203125" style="3" customWidth="1"/>
    <col min="8981" max="8981" width="7.83203125" style="3" customWidth="1"/>
    <col min="8982" max="8982" width="9.83203125" style="3" customWidth="1"/>
    <col min="8983" max="8983" width="5.5" style="3" customWidth="1"/>
    <col min="8984" max="9213" width="9" style="3"/>
    <col min="9214" max="9214" width="3" style="3" customWidth="1"/>
    <col min="9215" max="9216" width="9.33203125" style="3" customWidth="1"/>
    <col min="9217" max="9217" width="5.33203125" style="3" customWidth="1"/>
    <col min="9218" max="9218" width="4.6640625" style="3" customWidth="1"/>
    <col min="9219" max="9219" width="4.58203125" style="3" customWidth="1"/>
    <col min="9220" max="9220" width="4.83203125" style="3" customWidth="1"/>
    <col min="9221" max="9221" width="7.83203125" style="3" customWidth="1"/>
    <col min="9222" max="9222" width="8.5" style="3" customWidth="1"/>
    <col min="9223" max="9223" width="11.33203125" style="3" customWidth="1"/>
    <col min="9224" max="9224" width="4.33203125" style="3" customWidth="1"/>
    <col min="9225" max="9227" width="9.5" style="3" customWidth="1"/>
    <col min="9228" max="9229" width="7.6640625" style="3" customWidth="1"/>
    <col min="9230" max="9230" width="7.08203125" style="3" customWidth="1"/>
    <col min="9231" max="9231" width="9.6640625" style="3" customWidth="1"/>
    <col min="9232" max="9232" width="6.5" style="3" customWidth="1"/>
    <col min="9233" max="9233" width="7.83203125" style="3" customWidth="1"/>
    <col min="9234" max="9234" width="9" style="3"/>
    <col min="9235" max="9236" width="13.08203125" style="3" customWidth="1"/>
    <col min="9237" max="9237" width="7.83203125" style="3" customWidth="1"/>
    <col min="9238" max="9238" width="9.83203125" style="3" customWidth="1"/>
    <col min="9239" max="9239" width="5.5" style="3" customWidth="1"/>
    <col min="9240" max="9469" width="9" style="3"/>
    <col min="9470" max="9470" width="3" style="3" customWidth="1"/>
    <col min="9471" max="9472" width="9.33203125" style="3" customWidth="1"/>
    <col min="9473" max="9473" width="5.33203125" style="3" customWidth="1"/>
    <col min="9474" max="9474" width="4.6640625" style="3" customWidth="1"/>
    <col min="9475" max="9475" width="4.58203125" style="3" customWidth="1"/>
    <col min="9476" max="9476" width="4.83203125" style="3" customWidth="1"/>
    <col min="9477" max="9477" width="7.83203125" style="3" customWidth="1"/>
    <col min="9478" max="9478" width="8.5" style="3" customWidth="1"/>
    <col min="9479" max="9479" width="11.33203125" style="3" customWidth="1"/>
    <col min="9480" max="9480" width="4.33203125" style="3" customWidth="1"/>
    <col min="9481" max="9483" width="9.5" style="3" customWidth="1"/>
    <col min="9484" max="9485" width="7.6640625" style="3" customWidth="1"/>
    <col min="9486" max="9486" width="7.08203125" style="3" customWidth="1"/>
    <col min="9487" max="9487" width="9.6640625" style="3" customWidth="1"/>
    <col min="9488" max="9488" width="6.5" style="3" customWidth="1"/>
    <col min="9489" max="9489" width="7.83203125" style="3" customWidth="1"/>
    <col min="9490" max="9490" width="9" style="3"/>
    <col min="9491" max="9492" width="13.08203125" style="3" customWidth="1"/>
    <col min="9493" max="9493" width="7.83203125" style="3" customWidth="1"/>
    <col min="9494" max="9494" width="9.83203125" style="3" customWidth="1"/>
    <col min="9495" max="9495" width="5.5" style="3" customWidth="1"/>
    <col min="9496" max="9725" width="9" style="3"/>
    <col min="9726" max="9726" width="3" style="3" customWidth="1"/>
    <col min="9727" max="9728" width="9.33203125" style="3" customWidth="1"/>
    <col min="9729" max="9729" width="5.33203125" style="3" customWidth="1"/>
    <col min="9730" max="9730" width="4.6640625" style="3" customWidth="1"/>
    <col min="9731" max="9731" width="4.58203125" style="3" customWidth="1"/>
    <col min="9732" max="9732" width="4.83203125" style="3" customWidth="1"/>
    <col min="9733" max="9733" width="7.83203125" style="3" customWidth="1"/>
    <col min="9734" max="9734" width="8.5" style="3" customWidth="1"/>
    <col min="9735" max="9735" width="11.33203125" style="3" customWidth="1"/>
    <col min="9736" max="9736" width="4.33203125" style="3" customWidth="1"/>
    <col min="9737" max="9739" width="9.5" style="3" customWidth="1"/>
    <col min="9740" max="9741" width="7.6640625" style="3" customWidth="1"/>
    <col min="9742" max="9742" width="7.08203125" style="3" customWidth="1"/>
    <col min="9743" max="9743" width="9.6640625" style="3" customWidth="1"/>
    <col min="9744" max="9744" width="6.5" style="3" customWidth="1"/>
    <col min="9745" max="9745" width="7.83203125" style="3" customWidth="1"/>
    <col min="9746" max="9746" width="9" style="3"/>
    <col min="9747" max="9748" width="13.08203125" style="3" customWidth="1"/>
    <col min="9749" max="9749" width="7.83203125" style="3" customWidth="1"/>
    <col min="9750" max="9750" width="9.83203125" style="3" customWidth="1"/>
    <col min="9751" max="9751" width="5.5" style="3" customWidth="1"/>
    <col min="9752" max="9981" width="9" style="3"/>
    <col min="9982" max="9982" width="3" style="3" customWidth="1"/>
    <col min="9983" max="9984" width="9.33203125" style="3" customWidth="1"/>
    <col min="9985" max="9985" width="5.33203125" style="3" customWidth="1"/>
    <col min="9986" max="9986" width="4.6640625" style="3" customWidth="1"/>
    <col min="9987" max="9987" width="4.58203125" style="3" customWidth="1"/>
    <col min="9988" max="9988" width="4.83203125" style="3" customWidth="1"/>
    <col min="9989" max="9989" width="7.83203125" style="3" customWidth="1"/>
    <col min="9990" max="9990" width="8.5" style="3" customWidth="1"/>
    <col min="9991" max="9991" width="11.33203125" style="3" customWidth="1"/>
    <col min="9992" max="9992" width="4.33203125" style="3" customWidth="1"/>
    <col min="9993" max="9995" width="9.5" style="3" customWidth="1"/>
    <col min="9996" max="9997" width="7.6640625" style="3" customWidth="1"/>
    <col min="9998" max="9998" width="7.08203125" style="3" customWidth="1"/>
    <col min="9999" max="9999" width="9.6640625" style="3" customWidth="1"/>
    <col min="10000" max="10000" width="6.5" style="3" customWidth="1"/>
    <col min="10001" max="10001" width="7.83203125" style="3" customWidth="1"/>
    <col min="10002" max="10002" width="9" style="3"/>
    <col min="10003" max="10004" width="13.08203125" style="3" customWidth="1"/>
    <col min="10005" max="10005" width="7.83203125" style="3" customWidth="1"/>
    <col min="10006" max="10006" width="9.83203125" style="3" customWidth="1"/>
    <col min="10007" max="10007" width="5.5" style="3" customWidth="1"/>
    <col min="10008" max="10237" width="9" style="3"/>
    <col min="10238" max="10238" width="3" style="3" customWidth="1"/>
    <col min="10239" max="10240" width="9.33203125" style="3" customWidth="1"/>
    <col min="10241" max="10241" width="5.33203125" style="3" customWidth="1"/>
    <col min="10242" max="10242" width="4.6640625" style="3" customWidth="1"/>
    <col min="10243" max="10243" width="4.58203125" style="3" customWidth="1"/>
    <col min="10244" max="10244" width="4.83203125" style="3" customWidth="1"/>
    <col min="10245" max="10245" width="7.83203125" style="3" customWidth="1"/>
    <col min="10246" max="10246" width="8.5" style="3" customWidth="1"/>
    <col min="10247" max="10247" width="11.33203125" style="3" customWidth="1"/>
    <col min="10248" max="10248" width="4.33203125" style="3" customWidth="1"/>
    <col min="10249" max="10251" width="9.5" style="3" customWidth="1"/>
    <col min="10252" max="10253" width="7.6640625" style="3" customWidth="1"/>
    <col min="10254" max="10254" width="7.08203125" style="3" customWidth="1"/>
    <col min="10255" max="10255" width="9.6640625" style="3" customWidth="1"/>
    <col min="10256" max="10256" width="6.5" style="3" customWidth="1"/>
    <col min="10257" max="10257" width="7.83203125" style="3" customWidth="1"/>
    <col min="10258" max="10258" width="9" style="3"/>
    <col min="10259" max="10260" width="13.08203125" style="3" customWidth="1"/>
    <col min="10261" max="10261" width="7.83203125" style="3" customWidth="1"/>
    <col min="10262" max="10262" width="9.83203125" style="3" customWidth="1"/>
    <col min="10263" max="10263" width="5.5" style="3" customWidth="1"/>
    <col min="10264" max="10493" width="9" style="3"/>
    <col min="10494" max="10494" width="3" style="3" customWidth="1"/>
    <col min="10495" max="10496" width="9.33203125" style="3" customWidth="1"/>
    <col min="10497" max="10497" width="5.33203125" style="3" customWidth="1"/>
    <col min="10498" max="10498" width="4.6640625" style="3" customWidth="1"/>
    <col min="10499" max="10499" width="4.58203125" style="3" customWidth="1"/>
    <col min="10500" max="10500" width="4.83203125" style="3" customWidth="1"/>
    <col min="10501" max="10501" width="7.83203125" style="3" customWidth="1"/>
    <col min="10502" max="10502" width="8.5" style="3" customWidth="1"/>
    <col min="10503" max="10503" width="11.33203125" style="3" customWidth="1"/>
    <col min="10504" max="10504" width="4.33203125" style="3" customWidth="1"/>
    <col min="10505" max="10507" width="9.5" style="3" customWidth="1"/>
    <col min="10508" max="10509" width="7.6640625" style="3" customWidth="1"/>
    <col min="10510" max="10510" width="7.08203125" style="3" customWidth="1"/>
    <col min="10511" max="10511" width="9.6640625" style="3" customWidth="1"/>
    <col min="10512" max="10512" width="6.5" style="3" customWidth="1"/>
    <col min="10513" max="10513" width="7.83203125" style="3" customWidth="1"/>
    <col min="10514" max="10514" width="9" style="3"/>
    <col min="10515" max="10516" width="13.08203125" style="3" customWidth="1"/>
    <col min="10517" max="10517" width="7.83203125" style="3" customWidth="1"/>
    <col min="10518" max="10518" width="9.83203125" style="3" customWidth="1"/>
    <col min="10519" max="10519" width="5.5" style="3" customWidth="1"/>
    <col min="10520" max="10749" width="9" style="3"/>
    <col min="10750" max="10750" width="3" style="3" customWidth="1"/>
    <col min="10751" max="10752" width="9.33203125" style="3" customWidth="1"/>
    <col min="10753" max="10753" width="5.33203125" style="3" customWidth="1"/>
    <col min="10754" max="10754" width="4.6640625" style="3" customWidth="1"/>
    <col min="10755" max="10755" width="4.58203125" style="3" customWidth="1"/>
    <col min="10756" max="10756" width="4.83203125" style="3" customWidth="1"/>
    <col min="10757" max="10757" width="7.83203125" style="3" customWidth="1"/>
    <col min="10758" max="10758" width="8.5" style="3" customWidth="1"/>
    <col min="10759" max="10759" width="11.33203125" style="3" customWidth="1"/>
    <col min="10760" max="10760" width="4.33203125" style="3" customWidth="1"/>
    <col min="10761" max="10763" width="9.5" style="3" customWidth="1"/>
    <col min="10764" max="10765" width="7.6640625" style="3" customWidth="1"/>
    <col min="10766" max="10766" width="7.08203125" style="3" customWidth="1"/>
    <col min="10767" max="10767" width="9.6640625" style="3" customWidth="1"/>
    <col min="10768" max="10768" width="6.5" style="3" customWidth="1"/>
    <col min="10769" max="10769" width="7.83203125" style="3" customWidth="1"/>
    <col min="10770" max="10770" width="9" style="3"/>
    <col min="10771" max="10772" width="13.08203125" style="3" customWidth="1"/>
    <col min="10773" max="10773" width="7.83203125" style="3" customWidth="1"/>
    <col min="10774" max="10774" width="9.83203125" style="3" customWidth="1"/>
    <col min="10775" max="10775" width="5.5" style="3" customWidth="1"/>
    <col min="10776" max="11005" width="9" style="3"/>
    <col min="11006" max="11006" width="3" style="3" customWidth="1"/>
    <col min="11007" max="11008" width="9.33203125" style="3" customWidth="1"/>
    <col min="11009" max="11009" width="5.33203125" style="3" customWidth="1"/>
    <col min="11010" max="11010" width="4.6640625" style="3" customWidth="1"/>
    <col min="11011" max="11011" width="4.58203125" style="3" customWidth="1"/>
    <col min="11012" max="11012" width="4.83203125" style="3" customWidth="1"/>
    <col min="11013" max="11013" width="7.83203125" style="3" customWidth="1"/>
    <col min="11014" max="11014" width="8.5" style="3" customWidth="1"/>
    <col min="11015" max="11015" width="11.33203125" style="3" customWidth="1"/>
    <col min="11016" max="11016" width="4.33203125" style="3" customWidth="1"/>
    <col min="11017" max="11019" width="9.5" style="3" customWidth="1"/>
    <col min="11020" max="11021" width="7.6640625" style="3" customWidth="1"/>
    <col min="11022" max="11022" width="7.08203125" style="3" customWidth="1"/>
    <col min="11023" max="11023" width="9.6640625" style="3" customWidth="1"/>
    <col min="11024" max="11024" width="6.5" style="3" customWidth="1"/>
    <col min="11025" max="11025" width="7.83203125" style="3" customWidth="1"/>
    <col min="11026" max="11026" width="9" style="3"/>
    <col min="11027" max="11028" width="13.08203125" style="3" customWidth="1"/>
    <col min="11029" max="11029" width="7.83203125" style="3" customWidth="1"/>
    <col min="11030" max="11030" width="9.83203125" style="3" customWidth="1"/>
    <col min="11031" max="11031" width="5.5" style="3" customWidth="1"/>
    <col min="11032" max="11261" width="9" style="3"/>
    <col min="11262" max="11262" width="3" style="3" customWidth="1"/>
    <col min="11263" max="11264" width="9.33203125" style="3" customWidth="1"/>
    <col min="11265" max="11265" width="5.33203125" style="3" customWidth="1"/>
    <col min="11266" max="11266" width="4.6640625" style="3" customWidth="1"/>
    <col min="11267" max="11267" width="4.58203125" style="3" customWidth="1"/>
    <col min="11268" max="11268" width="4.83203125" style="3" customWidth="1"/>
    <col min="11269" max="11269" width="7.83203125" style="3" customWidth="1"/>
    <col min="11270" max="11270" width="8.5" style="3" customWidth="1"/>
    <col min="11271" max="11271" width="11.33203125" style="3" customWidth="1"/>
    <col min="11272" max="11272" width="4.33203125" style="3" customWidth="1"/>
    <col min="11273" max="11275" width="9.5" style="3" customWidth="1"/>
    <col min="11276" max="11277" width="7.6640625" style="3" customWidth="1"/>
    <col min="11278" max="11278" width="7.08203125" style="3" customWidth="1"/>
    <col min="11279" max="11279" width="9.6640625" style="3" customWidth="1"/>
    <col min="11280" max="11280" width="6.5" style="3" customWidth="1"/>
    <col min="11281" max="11281" width="7.83203125" style="3" customWidth="1"/>
    <col min="11282" max="11282" width="9" style="3"/>
    <col min="11283" max="11284" width="13.08203125" style="3" customWidth="1"/>
    <col min="11285" max="11285" width="7.83203125" style="3" customWidth="1"/>
    <col min="11286" max="11286" width="9.83203125" style="3" customWidth="1"/>
    <col min="11287" max="11287" width="5.5" style="3" customWidth="1"/>
    <col min="11288" max="11517" width="9" style="3"/>
    <col min="11518" max="11518" width="3" style="3" customWidth="1"/>
    <col min="11519" max="11520" width="9.33203125" style="3" customWidth="1"/>
    <col min="11521" max="11521" width="5.33203125" style="3" customWidth="1"/>
    <col min="11522" max="11522" width="4.6640625" style="3" customWidth="1"/>
    <col min="11523" max="11523" width="4.58203125" style="3" customWidth="1"/>
    <col min="11524" max="11524" width="4.83203125" style="3" customWidth="1"/>
    <col min="11525" max="11525" width="7.83203125" style="3" customWidth="1"/>
    <col min="11526" max="11526" width="8.5" style="3" customWidth="1"/>
    <col min="11527" max="11527" width="11.33203125" style="3" customWidth="1"/>
    <col min="11528" max="11528" width="4.33203125" style="3" customWidth="1"/>
    <col min="11529" max="11531" width="9.5" style="3" customWidth="1"/>
    <col min="11532" max="11533" width="7.6640625" style="3" customWidth="1"/>
    <col min="11534" max="11534" width="7.08203125" style="3" customWidth="1"/>
    <col min="11535" max="11535" width="9.6640625" style="3" customWidth="1"/>
    <col min="11536" max="11536" width="6.5" style="3" customWidth="1"/>
    <col min="11537" max="11537" width="7.83203125" style="3" customWidth="1"/>
    <col min="11538" max="11538" width="9" style="3"/>
    <col min="11539" max="11540" width="13.08203125" style="3" customWidth="1"/>
    <col min="11541" max="11541" width="7.83203125" style="3" customWidth="1"/>
    <col min="11542" max="11542" width="9.83203125" style="3" customWidth="1"/>
    <col min="11543" max="11543" width="5.5" style="3" customWidth="1"/>
    <col min="11544" max="11773" width="9" style="3"/>
    <col min="11774" max="11774" width="3" style="3" customWidth="1"/>
    <col min="11775" max="11776" width="9.33203125" style="3" customWidth="1"/>
    <col min="11777" max="11777" width="5.33203125" style="3" customWidth="1"/>
    <col min="11778" max="11778" width="4.6640625" style="3" customWidth="1"/>
    <col min="11779" max="11779" width="4.58203125" style="3" customWidth="1"/>
    <col min="11780" max="11780" width="4.83203125" style="3" customWidth="1"/>
    <col min="11781" max="11781" width="7.83203125" style="3" customWidth="1"/>
    <col min="11782" max="11782" width="8.5" style="3" customWidth="1"/>
    <col min="11783" max="11783" width="11.33203125" style="3" customWidth="1"/>
    <col min="11784" max="11784" width="4.33203125" style="3" customWidth="1"/>
    <col min="11785" max="11787" width="9.5" style="3" customWidth="1"/>
    <col min="11788" max="11789" width="7.6640625" style="3" customWidth="1"/>
    <col min="11790" max="11790" width="7.08203125" style="3" customWidth="1"/>
    <col min="11791" max="11791" width="9.6640625" style="3" customWidth="1"/>
    <col min="11792" max="11792" width="6.5" style="3" customWidth="1"/>
    <col min="11793" max="11793" width="7.83203125" style="3" customWidth="1"/>
    <col min="11794" max="11794" width="9" style="3"/>
    <col min="11795" max="11796" width="13.08203125" style="3" customWidth="1"/>
    <col min="11797" max="11797" width="7.83203125" style="3" customWidth="1"/>
    <col min="11798" max="11798" width="9.83203125" style="3" customWidth="1"/>
    <col min="11799" max="11799" width="5.5" style="3" customWidth="1"/>
    <col min="11800" max="12029" width="9" style="3"/>
    <col min="12030" max="12030" width="3" style="3" customWidth="1"/>
    <col min="12031" max="12032" width="9.33203125" style="3" customWidth="1"/>
    <col min="12033" max="12033" width="5.33203125" style="3" customWidth="1"/>
    <col min="12034" max="12034" width="4.6640625" style="3" customWidth="1"/>
    <col min="12035" max="12035" width="4.58203125" style="3" customWidth="1"/>
    <col min="12036" max="12036" width="4.83203125" style="3" customWidth="1"/>
    <col min="12037" max="12037" width="7.83203125" style="3" customWidth="1"/>
    <col min="12038" max="12038" width="8.5" style="3" customWidth="1"/>
    <col min="12039" max="12039" width="11.33203125" style="3" customWidth="1"/>
    <col min="12040" max="12040" width="4.33203125" style="3" customWidth="1"/>
    <col min="12041" max="12043" width="9.5" style="3" customWidth="1"/>
    <col min="12044" max="12045" width="7.6640625" style="3" customWidth="1"/>
    <col min="12046" max="12046" width="7.08203125" style="3" customWidth="1"/>
    <col min="12047" max="12047" width="9.6640625" style="3" customWidth="1"/>
    <col min="12048" max="12048" width="6.5" style="3" customWidth="1"/>
    <col min="12049" max="12049" width="7.83203125" style="3" customWidth="1"/>
    <col min="12050" max="12050" width="9" style="3"/>
    <col min="12051" max="12052" width="13.08203125" style="3" customWidth="1"/>
    <col min="12053" max="12053" width="7.83203125" style="3" customWidth="1"/>
    <col min="12054" max="12054" width="9.83203125" style="3" customWidth="1"/>
    <col min="12055" max="12055" width="5.5" style="3" customWidth="1"/>
    <col min="12056" max="12285" width="9" style="3"/>
    <col min="12286" max="12286" width="3" style="3" customWidth="1"/>
    <col min="12287" max="12288" width="9.33203125" style="3" customWidth="1"/>
    <col min="12289" max="12289" width="5.33203125" style="3" customWidth="1"/>
    <col min="12290" max="12290" width="4.6640625" style="3" customWidth="1"/>
    <col min="12291" max="12291" width="4.58203125" style="3" customWidth="1"/>
    <col min="12292" max="12292" width="4.83203125" style="3" customWidth="1"/>
    <col min="12293" max="12293" width="7.83203125" style="3" customWidth="1"/>
    <col min="12294" max="12294" width="8.5" style="3" customWidth="1"/>
    <col min="12295" max="12295" width="11.33203125" style="3" customWidth="1"/>
    <col min="12296" max="12296" width="4.33203125" style="3" customWidth="1"/>
    <col min="12297" max="12299" width="9.5" style="3" customWidth="1"/>
    <col min="12300" max="12301" width="7.6640625" style="3" customWidth="1"/>
    <col min="12302" max="12302" width="7.08203125" style="3" customWidth="1"/>
    <col min="12303" max="12303" width="9.6640625" style="3" customWidth="1"/>
    <col min="12304" max="12304" width="6.5" style="3" customWidth="1"/>
    <col min="12305" max="12305" width="7.83203125" style="3" customWidth="1"/>
    <col min="12306" max="12306" width="9" style="3"/>
    <col min="12307" max="12308" width="13.08203125" style="3" customWidth="1"/>
    <col min="12309" max="12309" width="7.83203125" style="3" customWidth="1"/>
    <col min="12310" max="12310" width="9.83203125" style="3" customWidth="1"/>
    <col min="12311" max="12311" width="5.5" style="3" customWidth="1"/>
    <col min="12312" max="12541" width="9" style="3"/>
    <col min="12542" max="12542" width="3" style="3" customWidth="1"/>
    <col min="12543" max="12544" width="9.33203125" style="3" customWidth="1"/>
    <col min="12545" max="12545" width="5.33203125" style="3" customWidth="1"/>
    <col min="12546" max="12546" width="4.6640625" style="3" customWidth="1"/>
    <col min="12547" max="12547" width="4.58203125" style="3" customWidth="1"/>
    <col min="12548" max="12548" width="4.83203125" style="3" customWidth="1"/>
    <col min="12549" max="12549" width="7.83203125" style="3" customWidth="1"/>
    <col min="12550" max="12550" width="8.5" style="3" customWidth="1"/>
    <col min="12551" max="12551" width="11.33203125" style="3" customWidth="1"/>
    <col min="12552" max="12552" width="4.33203125" style="3" customWidth="1"/>
    <col min="12553" max="12555" width="9.5" style="3" customWidth="1"/>
    <col min="12556" max="12557" width="7.6640625" style="3" customWidth="1"/>
    <col min="12558" max="12558" width="7.08203125" style="3" customWidth="1"/>
    <col min="12559" max="12559" width="9.6640625" style="3" customWidth="1"/>
    <col min="12560" max="12560" width="6.5" style="3" customWidth="1"/>
    <col min="12561" max="12561" width="7.83203125" style="3" customWidth="1"/>
    <col min="12562" max="12562" width="9" style="3"/>
    <col min="12563" max="12564" width="13.08203125" style="3" customWidth="1"/>
    <col min="12565" max="12565" width="7.83203125" style="3" customWidth="1"/>
    <col min="12566" max="12566" width="9.83203125" style="3" customWidth="1"/>
    <col min="12567" max="12567" width="5.5" style="3" customWidth="1"/>
    <col min="12568" max="12797" width="9" style="3"/>
    <col min="12798" max="12798" width="3" style="3" customWidth="1"/>
    <col min="12799" max="12800" width="9.33203125" style="3" customWidth="1"/>
    <col min="12801" max="12801" width="5.33203125" style="3" customWidth="1"/>
    <col min="12802" max="12802" width="4.6640625" style="3" customWidth="1"/>
    <col min="12803" max="12803" width="4.58203125" style="3" customWidth="1"/>
    <col min="12804" max="12804" width="4.83203125" style="3" customWidth="1"/>
    <col min="12805" max="12805" width="7.83203125" style="3" customWidth="1"/>
    <col min="12806" max="12806" width="8.5" style="3" customWidth="1"/>
    <col min="12807" max="12807" width="11.33203125" style="3" customWidth="1"/>
    <col min="12808" max="12808" width="4.33203125" style="3" customWidth="1"/>
    <col min="12809" max="12811" width="9.5" style="3" customWidth="1"/>
    <col min="12812" max="12813" width="7.6640625" style="3" customWidth="1"/>
    <col min="12814" max="12814" width="7.08203125" style="3" customWidth="1"/>
    <col min="12815" max="12815" width="9.6640625" style="3" customWidth="1"/>
    <col min="12816" max="12816" width="6.5" style="3" customWidth="1"/>
    <col min="12817" max="12817" width="7.83203125" style="3" customWidth="1"/>
    <col min="12818" max="12818" width="9" style="3"/>
    <col min="12819" max="12820" width="13.08203125" style="3" customWidth="1"/>
    <col min="12821" max="12821" width="7.83203125" style="3" customWidth="1"/>
    <col min="12822" max="12822" width="9.83203125" style="3" customWidth="1"/>
    <col min="12823" max="12823" width="5.5" style="3" customWidth="1"/>
    <col min="12824" max="13053" width="9" style="3"/>
    <col min="13054" max="13054" width="3" style="3" customWidth="1"/>
    <col min="13055" max="13056" width="9.33203125" style="3" customWidth="1"/>
    <col min="13057" max="13057" width="5.33203125" style="3" customWidth="1"/>
    <col min="13058" max="13058" width="4.6640625" style="3" customWidth="1"/>
    <col min="13059" max="13059" width="4.58203125" style="3" customWidth="1"/>
    <col min="13060" max="13060" width="4.83203125" style="3" customWidth="1"/>
    <col min="13061" max="13061" width="7.83203125" style="3" customWidth="1"/>
    <col min="13062" max="13062" width="8.5" style="3" customWidth="1"/>
    <col min="13063" max="13063" width="11.33203125" style="3" customWidth="1"/>
    <col min="13064" max="13064" width="4.33203125" style="3" customWidth="1"/>
    <col min="13065" max="13067" width="9.5" style="3" customWidth="1"/>
    <col min="13068" max="13069" width="7.6640625" style="3" customWidth="1"/>
    <col min="13070" max="13070" width="7.08203125" style="3" customWidth="1"/>
    <col min="13071" max="13071" width="9.6640625" style="3" customWidth="1"/>
    <col min="13072" max="13072" width="6.5" style="3" customWidth="1"/>
    <col min="13073" max="13073" width="7.83203125" style="3" customWidth="1"/>
    <col min="13074" max="13074" width="9" style="3"/>
    <col min="13075" max="13076" width="13.08203125" style="3" customWidth="1"/>
    <col min="13077" max="13077" width="7.83203125" style="3" customWidth="1"/>
    <col min="13078" max="13078" width="9.83203125" style="3" customWidth="1"/>
    <col min="13079" max="13079" width="5.5" style="3" customWidth="1"/>
    <col min="13080" max="13309" width="9" style="3"/>
    <col min="13310" max="13310" width="3" style="3" customWidth="1"/>
    <col min="13311" max="13312" width="9.33203125" style="3" customWidth="1"/>
    <col min="13313" max="13313" width="5.33203125" style="3" customWidth="1"/>
    <col min="13314" max="13314" width="4.6640625" style="3" customWidth="1"/>
    <col min="13315" max="13315" width="4.58203125" style="3" customWidth="1"/>
    <col min="13316" max="13316" width="4.83203125" style="3" customWidth="1"/>
    <col min="13317" max="13317" width="7.83203125" style="3" customWidth="1"/>
    <col min="13318" max="13318" width="8.5" style="3" customWidth="1"/>
    <col min="13319" max="13319" width="11.33203125" style="3" customWidth="1"/>
    <col min="13320" max="13320" width="4.33203125" style="3" customWidth="1"/>
    <col min="13321" max="13323" width="9.5" style="3" customWidth="1"/>
    <col min="13324" max="13325" width="7.6640625" style="3" customWidth="1"/>
    <col min="13326" max="13326" width="7.08203125" style="3" customWidth="1"/>
    <col min="13327" max="13327" width="9.6640625" style="3" customWidth="1"/>
    <col min="13328" max="13328" width="6.5" style="3" customWidth="1"/>
    <col min="13329" max="13329" width="7.83203125" style="3" customWidth="1"/>
    <col min="13330" max="13330" width="9" style="3"/>
    <col min="13331" max="13332" width="13.08203125" style="3" customWidth="1"/>
    <col min="13333" max="13333" width="7.83203125" style="3" customWidth="1"/>
    <col min="13334" max="13334" width="9.83203125" style="3" customWidth="1"/>
    <col min="13335" max="13335" width="5.5" style="3" customWidth="1"/>
    <col min="13336" max="13565" width="9" style="3"/>
    <col min="13566" max="13566" width="3" style="3" customWidth="1"/>
    <col min="13567" max="13568" width="9.33203125" style="3" customWidth="1"/>
    <col min="13569" max="13569" width="5.33203125" style="3" customWidth="1"/>
    <col min="13570" max="13570" width="4.6640625" style="3" customWidth="1"/>
    <col min="13571" max="13571" width="4.58203125" style="3" customWidth="1"/>
    <col min="13572" max="13572" width="4.83203125" style="3" customWidth="1"/>
    <col min="13573" max="13573" width="7.83203125" style="3" customWidth="1"/>
    <col min="13574" max="13574" width="8.5" style="3" customWidth="1"/>
    <col min="13575" max="13575" width="11.33203125" style="3" customWidth="1"/>
    <col min="13576" max="13576" width="4.33203125" style="3" customWidth="1"/>
    <col min="13577" max="13579" width="9.5" style="3" customWidth="1"/>
    <col min="13580" max="13581" width="7.6640625" style="3" customWidth="1"/>
    <col min="13582" max="13582" width="7.08203125" style="3" customWidth="1"/>
    <col min="13583" max="13583" width="9.6640625" style="3" customWidth="1"/>
    <col min="13584" max="13584" width="6.5" style="3" customWidth="1"/>
    <col min="13585" max="13585" width="7.83203125" style="3" customWidth="1"/>
    <col min="13586" max="13586" width="9" style="3"/>
    <col min="13587" max="13588" width="13.08203125" style="3" customWidth="1"/>
    <col min="13589" max="13589" width="7.83203125" style="3" customWidth="1"/>
    <col min="13590" max="13590" width="9.83203125" style="3" customWidth="1"/>
    <col min="13591" max="13591" width="5.5" style="3" customWidth="1"/>
    <col min="13592" max="13821" width="9" style="3"/>
    <col min="13822" max="13822" width="3" style="3" customWidth="1"/>
    <col min="13823" max="13824" width="9.33203125" style="3" customWidth="1"/>
    <col min="13825" max="13825" width="5.33203125" style="3" customWidth="1"/>
    <col min="13826" max="13826" width="4.6640625" style="3" customWidth="1"/>
    <col min="13827" max="13827" width="4.58203125" style="3" customWidth="1"/>
    <col min="13828" max="13828" width="4.83203125" style="3" customWidth="1"/>
    <col min="13829" max="13829" width="7.83203125" style="3" customWidth="1"/>
    <col min="13830" max="13830" width="8.5" style="3" customWidth="1"/>
    <col min="13831" max="13831" width="11.33203125" style="3" customWidth="1"/>
    <col min="13832" max="13832" width="4.33203125" style="3" customWidth="1"/>
    <col min="13833" max="13835" width="9.5" style="3" customWidth="1"/>
    <col min="13836" max="13837" width="7.6640625" style="3" customWidth="1"/>
    <col min="13838" max="13838" width="7.08203125" style="3" customWidth="1"/>
    <col min="13839" max="13839" width="9.6640625" style="3" customWidth="1"/>
    <col min="13840" max="13840" width="6.5" style="3" customWidth="1"/>
    <col min="13841" max="13841" width="7.83203125" style="3" customWidth="1"/>
    <col min="13842" max="13842" width="9" style="3"/>
    <col min="13843" max="13844" width="13.08203125" style="3" customWidth="1"/>
    <col min="13845" max="13845" width="7.83203125" style="3" customWidth="1"/>
    <col min="13846" max="13846" width="9.83203125" style="3" customWidth="1"/>
    <col min="13847" max="13847" width="5.5" style="3" customWidth="1"/>
    <col min="13848" max="14077" width="9" style="3"/>
    <col min="14078" max="14078" width="3" style="3" customWidth="1"/>
    <col min="14079" max="14080" width="9.33203125" style="3" customWidth="1"/>
    <col min="14081" max="14081" width="5.33203125" style="3" customWidth="1"/>
    <col min="14082" max="14082" width="4.6640625" style="3" customWidth="1"/>
    <col min="14083" max="14083" width="4.58203125" style="3" customWidth="1"/>
    <col min="14084" max="14084" width="4.83203125" style="3" customWidth="1"/>
    <col min="14085" max="14085" width="7.83203125" style="3" customWidth="1"/>
    <col min="14086" max="14086" width="8.5" style="3" customWidth="1"/>
    <col min="14087" max="14087" width="11.33203125" style="3" customWidth="1"/>
    <col min="14088" max="14088" width="4.33203125" style="3" customWidth="1"/>
    <col min="14089" max="14091" width="9.5" style="3" customWidth="1"/>
    <col min="14092" max="14093" width="7.6640625" style="3" customWidth="1"/>
    <col min="14094" max="14094" width="7.08203125" style="3" customWidth="1"/>
    <col min="14095" max="14095" width="9.6640625" style="3" customWidth="1"/>
    <col min="14096" max="14096" width="6.5" style="3" customWidth="1"/>
    <col min="14097" max="14097" width="7.83203125" style="3" customWidth="1"/>
    <col min="14098" max="14098" width="9" style="3"/>
    <col min="14099" max="14100" width="13.08203125" style="3" customWidth="1"/>
    <col min="14101" max="14101" width="7.83203125" style="3" customWidth="1"/>
    <col min="14102" max="14102" width="9.83203125" style="3" customWidth="1"/>
    <col min="14103" max="14103" width="5.5" style="3" customWidth="1"/>
    <col min="14104" max="14333" width="9" style="3"/>
    <col min="14334" max="14334" width="3" style="3" customWidth="1"/>
    <col min="14335" max="14336" width="9.33203125" style="3" customWidth="1"/>
    <col min="14337" max="14337" width="5.33203125" style="3" customWidth="1"/>
    <col min="14338" max="14338" width="4.6640625" style="3" customWidth="1"/>
    <col min="14339" max="14339" width="4.58203125" style="3" customWidth="1"/>
    <col min="14340" max="14340" width="4.83203125" style="3" customWidth="1"/>
    <col min="14341" max="14341" width="7.83203125" style="3" customWidth="1"/>
    <col min="14342" max="14342" width="8.5" style="3" customWidth="1"/>
    <col min="14343" max="14343" width="11.33203125" style="3" customWidth="1"/>
    <col min="14344" max="14344" width="4.33203125" style="3" customWidth="1"/>
    <col min="14345" max="14347" width="9.5" style="3" customWidth="1"/>
    <col min="14348" max="14349" width="7.6640625" style="3" customWidth="1"/>
    <col min="14350" max="14350" width="7.08203125" style="3" customWidth="1"/>
    <col min="14351" max="14351" width="9.6640625" style="3" customWidth="1"/>
    <col min="14352" max="14352" width="6.5" style="3" customWidth="1"/>
    <col min="14353" max="14353" width="7.83203125" style="3" customWidth="1"/>
    <col min="14354" max="14354" width="9" style="3"/>
    <col min="14355" max="14356" width="13.08203125" style="3" customWidth="1"/>
    <col min="14357" max="14357" width="7.83203125" style="3" customWidth="1"/>
    <col min="14358" max="14358" width="9.83203125" style="3" customWidth="1"/>
    <col min="14359" max="14359" width="5.5" style="3" customWidth="1"/>
    <col min="14360" max="14589" width="9" style="3"/>
    <col min="14590" max="14590" width="3" style="3" customWidth="1"/>
    <col min="14591" max="14592" width="9.33203125" style="3" customWidth="1"/>
    <col min="14593" max="14593" width="5.33203125" style="3" customWidth="1"/>
    <col min="14594" max="14594" width="4.6640625" style="3" customWidth="1"/>
    <col min="14595" max="14595" width="4.58203125" style="3" customWidth="1"/>
    <col min="14596" max="14596" width="4.83203125" style="3" customWidth="1"/>
    <col min="14597" max="14597" width="7.83203125" style="3" customWidth="1"/>
    <col min="14598" max="14598" width="8.5" style="3" customWidth="1"/>
    <col min="14599" max="14599" width="11.33203125" style="3" customWidth="1"/>
    <col min="14600" max="14600" width="4.33203125" style="3" customWidth="1"/>
    <col min="14601" max="14603" width="9.5" style="3" customWidth="1"/>
    <col min="14604" max="14605" width="7.6640625" style="3" customWidth="1"/>
    <col min="14606" max="14606" width="7.08203125" style="3" customWidth="1"/>
    <col min="14607" max="14607" width="9.6640625" style="3" customWidth="1"/>
    <col min="14608" max="14608" width="6.5" style="3" customWidth="1"/>
    <col min="14609" max="14609" width="7.83203125" style="3" customWidth="1"/>
    <col min="14610" max="14610" width="9" style="3"/>
    <col min="14611" max="14612" width="13.08203125" style="3" customWidth="1"/>
    <col min="14613" max="14613" width="7.83203125" style="3" customWidth="1"/>
    <col min="14614" max="14614" width="9.83203125" style="3" customWidth="1"/>
    <col min="14615" max="14615" width="5.5" style="3" customWidth="1"/>
    <col min="14616" max="14845" width="9" style="3"/>
    <col min="14846" max="14846" width="3" style="3" customWidth="1"/>
    <col min="14847" max="14848" width="9.33203125" style="3" customWidth="1"/>
    <col min="14849" max="14849" width="5.33203125" style="3" customWidth="1"/>
    <col min="14850" max="14850" width="4.6640625" style="3" customWidth="1"/>
    <col min="14851" max="14851" width="4.58203125" style="3" customWidth="1"/>
    <col min="14852" max="14852" width="4.83203125" style="3" customWidth="1"/>
    <col min="14853" max="14853" width="7.83203125" style="3" customWidth="1"/>
    <col min="14854" max="14854" width="8.5" style="3" customWidth="1"/>
    <col min="14855" max="14855" width="11.33203125" style="3" customWidth="1"/>
    <col min="14856" max="14856" width="4.33203125" style="3" customWidth="1"/>
    <col min="14857" max="14859" width="9.5" style="3" customWidth="1"/>
    <col min="14860" max="14861" width="7.6640625" style="3" customWidth="1"/>
    <col min="14862" max="14862" width="7.08203125" style="3" customWidth="1"/>
    <col min="14863" max="14863" width="9.6640625" style="3" customWidth="1"/>
    <col min="14864" max="14864" width="6.5" style="3" customWidth="1"/>
    <col min="14865" max="14865" width="7.83203125" style="3" customWidth="1"/>
    <col min="14866" max="14866" width="9" style="3"/>
    <col min="14867" max="14868" width="13.08203125" style="3" customWidth="1"/>
    <col min="14869" max="14869" width="7.83203125" style="3" customWidth="1"/>
    <col min="14870" max="14870" width="9.83203125" style="3" customWidth="1"/>
    <col min="14871" max="14871" width="5.5" style="3" customWidth="1"/>
    <col min="14872" max="15101" width="9" style="3"/>
    <col min="15102" max="15102" width="3" style="3" customWidth="1"/>
    <col min="15103" max="15104" width="9.33203125" style="3" customWidth="1"/>
    <col min="15105" max="15105" width="5.33203125" style="3" customWidth="1"/>
    <col min="15106" max="15106" width="4.6640625" style="3" customWidth="1"/>
    <col min="15107" max="15107" width="4.58203125" style="3" customWidth="1"/>
    <col min="15108" max="15108" width="4.83203125" style="3" customWidth="1"/>
    <col min="15109" max="15109" width="7.83203125" style="3" customWidth="1"/>
    <col min="15110" max="15110" width="8.5" style="3" customWidth="1"/>
    <col min="15111" max="15111" width="11.33203125" style="3" customWidth="1"/>
    <col min="15112" max="15112" width="4.33203125" style="3" customWidth="1"/>
    <col min="15113" max="15115" width="9.5" style="3" customWidth="1"/>
    <col min="15116" max="15117" width="7.6640625" style="3" customWidth="1"/>
    <col min="15118" max="15118" width="7.08203125" style="3" customWidth="1"/>
    <col min="15119" max="15119" width="9.6640625" style="3" customWidth="1"/>
    <col min="15120" max="15120" width="6.5" style="3" customWidth="1"/>
    <col min="15121" max="15121" width="7.83203125" style="3" customWidth="1"/>
    <col min="15122" max="15122" width="9" style="3"/>
    <col min="15123" max="15124" width="13.08203125" style="3" customWidth="1"/>
    <col min="15125" max="15125" width="7.83203125" style="3" customWidth="1"/>
    <col min="15126" max="15126" width="9.83203125" style="3" customWidth="1"/>
    <col min="15127" max="15127" width="5.5" style="3" customWidth="1"/>
    <col min="15128" max="15357" width="9" style="3"/>
    <col min="15358" max="15358" width="3" style="3" customWidth="1"/>
    <col min="15359" max="15360" width="9.33203125" style="3" customWidth="1"/>
    <col min="15361" max="15361" width="5.33203125" style="3" customWidth="1"/>
    <col min="15362" max="15362" width="4.6640625" style="3" customWidth="1"/>
    <col min="15363" max="15363" width="4.58203125" style="3" customWidth="1"/>
    <col min="15364" max="15364" width="4.83203125" style="3" customWidth="1"/>
    <col min="15365" max="15365" width="7.83203125" style="3" customWidth="1"/>
    <col min="15366" max="15366" width="8.5" style="3" customWidth="1"/>
    <col min="15367" max="15367" width="11.33203125" style="3" customWidth="1"/>
    <col min="15368" max="15368" width="4.33203125" style="3" customWidth="1"/>
    <col min="15369" max="15371" width="9.5" style="3" customWidth="1"/>
    <col min="15372" max="15373" width="7.6640625" style="3" customWidth="1"/>
    <col min="15374" max="15374" width="7.08203125" style="3" customWidth="1"/>
    <col min="15375" max="15375" width="9.6640625" style="3" customWidth="1"/>
    <col min="15376" max="15376" width="6.5" style="3" customWidth="1"/>
    <col min="15377" max="15377" width="7.83203125" style="3" customWidth="1"/>
    <col min="15378" max="15378" width="9" style="3"/>
    <col min="15379" max="15380" width="13.08203125" style="3" customWidth="1"/>
    <col min="15381" max="15381" width="7.83203125" style="3" customWidth="1"/>
    <col min="15382" max="15382" width="9.83203125" style="3" customWidth="1"/>
    <col min="15383" max="15383" width="5.5" style="3" customWidth="1"/>
    <col min="15384" max="15613" width="9" style="3"/>
    <col min="15614" max="15614" width="3" style="3" customWidth="1"/>
    <col min="15615" max="15616" width="9.33203125" style="3" customWidth="1"/>
    <col min="15617" max="15617" width="5.33203125" style="3" customWidth="1"/>
    <col min="15618" max="15618" width="4.6640625" style="3" customWidth="1"/>
    <col min="15619" max="15619" width="4.58203125" style="3" customWidth="1"/>
    <col min="15620" max="15620" width="4.83203125" style="3" customWidth="1"/>
    <col min="15621" max="15621" width="7.83203125" style="3" customWidth="1"/>
    <col min="15622" max="15622" width="8.5" style="3" customWidth="1"/>
    <col min="15623" max="15623" width="11.33203125" style="3" customWidth="1"/>
    <col min="15624" max="15624" width="4.33203125" style="3" customWidth="1"/>
    <col min="15625" max="15627" width="9.5" style="3" customWidth="1"/>
    <col min="15628" max="15629" width="7.6640625" style="3" customWidth="1"/>
    <col min="15630" max="15630" width="7.08203125" style="3" customWidth="1"/>
    <col min="15631" max="15631" width="9.6640625" style="3" customWidth="1"/>
    <col min="15632" max="15632" width="6.5" style="3" customWidth="1"/>
    <col min="15633" max="15633" width="7.83203125" style="3" customWidth="1"/>
    <col min="15634" max="15634" width="9" style="3"/>
    <col min="15635" max="15636" width="13.08203125" style="3" customWidth="1"/>
    <col min="15637" max="15637" width="7.83203125" style="3" customWidth="1"/>
    <col min="15638" max="15638" width="9.83203125" style="3" customWidth="1"/>
    <col min="15639" max="15639" width="5.5" style="3" customWidth="1"/>
    <col min="15640" max="15869" width="9" style="3"/>
    <col min="15870" max="15870" width="3" style="3" customWidth="1"/>
    <col min="15871" max="15872" width="9.33203125" style="3" customWidth="1"/>
    <col min="15873" max="15873" width="5.33203125" style="3" customWidth="1"/>
    <col min="15874" max="15874" width="4.6640625" style="3" customWidth="1"/>
    <col min="15875" max="15875" width="4.58203125" style="3" customWidth="1"/>
    <col min="15876" max="15876" width="4.83203125" style="3" customWidth="1"/>
    <col min="15877" max="15877" width="7.83203125" style="3" customWidth="1"/>
    <col min="15878" max="15878" width="8.5" style="3" customWidth="1"/>
    <col min="15879" max="15879" width="11.33203125" style="3" customWidth="1"/>
    <col min="15880" max="15880" width="4.33203125" style="3" customWidth="1"/>
    <col min="15881" max="15883" width="9.5" style="3" customWidth="1"/>
    <col min="15884" max="15885" width="7.6640625" style="3" customWidth="1"/>
    <col min="15886" max="15886" width="7.08203125" style="3" customWidth="1"/>
    <col min="15887" max="15887" width="9.6640625" style="3" customWidth="1"/>
    <col min="15888" max="15888" width="6.5" style="3" customWidth="1"/>
    <col min="15889" max="15889" width="7.83203125" style="3" customWidth="1"/>
    <col min="15890" max="15890" width="9" style="3"/>
    <col min="15891" max="15892" width="13.08203125" style="3" customWidth="1"/>
    <col min="15893" max="15893" width="7.83203125" style="3" customWidth="1"/>
    <col min="15894" max="15894" width="9.83203125" style="3" customWidth="1"/>
    <col min="15895" max="15895" width="5.5" style="3" customWidth="1"/>
    <col min="15896" max="16125" width="9" style="3"/>
    <col min="16126" max="16126" width="3" style="3" customWidth="1"/>
    <col min="16127" max="16128" width="9.33203125" style="3" customWidth="1"/>
    <col min="16129" max="16129" width="5.33203125" style="3" customWidth="1"/>
    <col min="16130" max="16130" width="4.6640625" style="3" customWidth="1"/>
    <col min="16131" max="16131" width="4.58203125" style="3" customWidth="1"/>
    <col min="16132" max="16132" width="4.83203125" style="3" customWidth="1"/>
    <col min="16133" max="16133" width="7.83203125" style="3" customWidth="1"/>
    <col min="16134" max="16134" width="8.5" style="3" customWidth="1"/>
    <col min="16135" max="16135" width="11.33203125" style="3" customWidth="1"/>
    <col min="16136" max="16136" width="4.33203125" style="3" customWidth="1"/>
    <col min="16137" max="16139" width="9.5" style="3" customWidth="1"/>
    <col min="16140" max="16141" width="7.6640625" style="3" customWidth="1"/>
    <col min="16142" max="16142" width="7.08203125" style="3" customWidth="1"/>
    <col min="16143" max="16143" width="9.6640625" style="3" customWidth="1"/>
    <col min="16144" max="16144" width="6.5" style="3" customWidth="1"/>
    <col min="16145" max="16145" width="7.83203125" style="3" customWidth="1"/>
    <col min="16146" max="16146" width="9" style="3"/>
    <col min="16147" max="16148" width="13.08203125" style="3" customWidth="1"/>
    <col min="16149" max="16149" width="7.83203125" style="3" customWidth="1"/>
    <col min="16150" max="16150" width="9.83203125" style="3" customWidth="1"/>
    <col min="16151" max="16151" width="5.5" style="3" customWidth="1"/>
    <col min="16152" max="16384" width="9" style="3"/>
  </cols>
  <sheetData>
    <row r="1" spans="1:74" s="411" customFormat="1" ht="24" x14ac:dyDescent="0.8">
      <c r="V1" s="412" t="s">
        <v>491</v>
      </c>
    </row>
    <row r="2" spans="1:74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74" s="411" customFormat="1" ht="24" x14ac:dyDescent="0.8">
      <c r="A3" s="474" t="s">
        <v>528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74" x14ac:dyDescent="0.7">
      <c r="A4" s="247"/>
      <c r="B4" s="247"/>
      <c r="C4" s="247"/>
      <c r="D4" s="247"/>
      <c r="E4" s="247"/>
      <c r="F4" s="83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</row>
    <row r="5" spans="1:74" ht="15.6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48"/>
      <c r="X5" s="462" t="s">
        <v>62</v>
      </c>
    </row>
    <row r="6" spans="1:74" ht="27" customHeight="1" x14ac:dyDescent="0.7">
      <c r="A6" s="425" t="s">
        <v>5</v>
      </c>
      <c r="B6" s="428" t="s">
        <v>68</v>
      </c>
      <c r="C6" s="428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49"/>
      <c r="X6" s="463"/>
    </row>
    <row r="7" spans="1:74" ht="15.65" customHeight="1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49" t="s">
        <v>59</v>
      </c>
      <c r="X7" s="463"/>
    </row>
    <row r="8" spans="1:74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49" t="s">
        <v>60</v>
      </c>
      <c r="X8" s="463"/>
    </row>
    <row r="9" spans="1:74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49" t="s">
        <v>61</v>
      </c>
      <c r="X9" s="463"/>
    </row>
    <row r="10" spans="1:74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50"/>
      <c r="X10" s="464"/>
    </row>
    <row r="11" spans="1:74" s="1" customFormat="1" x14ac:dyDescent="0.7">
      <c r="A11" s="1">
        <v>1</v>
      </c>
      <c r="B11" s="1" t="s">
        <v>511</v>
      </c>
      <c r="C11" s="1">
        <v>3</v>
      </c>
      <c r="D11" s="1">
        <v>1</v>
      </c>
      <c r="E11" s="1">
        <v>1</v>
      </c>
      <c r="F11" s="1">
        <v>5</v>
      </c>
      <c r="G11" s="23">
        <f>D11*400+(E11*100+F11)</f>
        <v>505</v>
      </c>
      <c r="H11" s="23">
        <v>325</v>
      </c>
      <c r="I11" s="73">
        <f>G11*H11</f>
        <v>164125</v>
      </c>
      <c r="J11" s="1">
        <v>1</v>
      </c>
      <c r="K11" s="59" t="s">
        <v>764</v>
      </c>
      <c r="L11" s="59"/>
      <c r="M11" s="59"/>
      <c r="O11" s="16"/>
      <c r="P11" s="16"/>
      <c r="Q11" s="59"/>
      <c r="R11" s="74"/>
      <c r="S11" s="143"/>
      <c r="T11" s="17">
        <f>S11+I11</f>
        <v>164125</v>
      </c>
      <c r="U11" s="75">
        <v>145843.75</v>
      </c>
      <c r="V11" s="17">
        <f>T11-U11</f>
        <v>18281.25</v>
      </c>
      <c r="W11" s="76">
        <v>0.3</v>
      </c>
      <c r="X11" s="17">
        <f>V11*W11%</f>
        <v>54.84375</v>
      </c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</row>
    <row r="12" spans="1:74" x14ac:dyDescent="0.7">
      <c r="A12" s="1">
        <v>1</v>
      </c>
      <c r="B12" s="1" t="s">
        <v>512</v>
      </c>
      <c r="C12" s="1">
        <v>1</v>
      </c>
      <c r="D12" s="1">
        <v>11</v>
      </c>
      <c r="E12" s="1">
        <v>1</v>
      </c>
      <c r="F12" s="1">
        <v>80</v>
      </c>
      <c r="G12" s="23">
        <f>D12*400+(E12*100+F12)</f>
        <v>4580</v>
      </c>
      <c r="H12" s="23">
        <v>150</v>
      </c>
      <c r="I12" s="73">
        <f>G12*H12</f>
        <v>687000</v>
      </c>
      <c r="J12" s="1">
        <v>2</v>
      </c>
      <c r="K12" s="1"/>
      <c r="L12" s="1"/>
      <c r="M12" s="1"/>
      <c r="N12" s="1"/>
      <c r="O12" s="1"/>
      <c r="P12" s="1"/>
      <c r="Q12" s="1"/>
      <c r="R12" s="1"/>
      <c r="S12" s="143"/>
      <c r="T12" s="17">
        <f>I12</f>
        <v>687000</v>
      </c>
      <c r="U12" s="17">
        <f>T12</f>
        <v>687000</v>
      </c>
      <c r="V12" s="16">
        <v>0</v>
      </c>
      <c r="W12" s="76"/>
      <c r="X12" s="17"/>
    </row>
    <row r="13" spans="1:74" x14ac:dyDescent="0.7">
      <c r="A13" s="1">
        <v>1</v>
      </c>
      <c r="B13" s="1" t="s">
        <v>513</v>
      </c>
      <c r="C13" s="1">
        <v>1</v>
      </c>
      <c r="D13" s="1">
        <v>6</v>
      </c>
      <c r="E13" s="1">
        <v>1</v>
      </c>
      <c r="F13" s="1">
        <v>3</v>
      </c>
      <c r="G13" s="23">
        <f>D13*400+(E13*100+F13)</f>
        <v>2503</v>
      </c>
      <c r="H13" s="23">
        <v>125</v>
      </c>
      <c r="I13" s="73">
        <f>G13*H13</f>
        <v>312875</v>
      </c>
      <c r="J13" s="1">
        <v>3</v>
      </c>
      <c r="K13" s="1"/>
      <c r="L13" s="1"/>
      <c r="M13" s="1"/>
      <c r="N13" s="1"/>
      <c r="O13" s="1"/>
      <c r="P13" s="1"/>
      <c r="Q13" s="1"/>
      <c r="R13" s="1"/>
      <c r="S13" s="143"/>
      <c r="T13" s="17">
        <f t="shared" ref="T13:T14" si="0">I13</f>
        <v>312875</v>
      </c>
      <c r="U13" s="17">
        <f t="shared" ref="U13:U14" si="1">T13</f>
        <v>312875</v>
      </c>
      <c r="V13" s="16">
        <v>0</v>
      </c>
      <c r="W13" s="76"/>
      <c r="X13" s="17"/>
    </row>
    <row r="14" spans="1:74" x14ac:dyDescent="0.7">
      <c r="A14" s="1">
        <v>1</v>
      </c>
      <c r="B14" s="1" t="s">
        <v>514</v>
      </c>
      <c r="C14" s="1">
        <v>1</v>
      </c>
      <c r="D14" s="1">
        <v>4</v>
      </c>
      <c r="E14" s="1">
        <v>0</v>
      </c>
      <c r="F14" s="1">
        <v>24</v>
      </c>
      <c r="G14" s="23">
        <f>D14*400+(E14*100+F14)</f>
        <v>1624</v>
      </c>
      <c r="H14" s="23">
        <v>125</v>
      </c>
      <c r="I14" s="73">
        <f>G14*H14</f>
        <v>203000</v>
      </c>
      <c r="J14" s="1">
        <v>4</v>
      </c>
      <c r="K14" s="1"/>
      <c r="L14" s="1"/>
      <c r="M14" s="1"/>
      <c r="N14" s="1"/>
      <c r="O14" s="1"/>
      <c r="P14" s="1"/>
      <c r="Q14" s="1"/>
      <c r="R14" s="1"/>
      <c r="S14" s="143"/>
      <c r="T14" s="17">
        <f t="shared" si="0"/>
        <v>203000</v>
      </c>
      <c r="U14" s="17">
        <f t="shared" si="1"/>
        <v>203000</v>
      </c>
      <c r="V14" s="16">
        <v>0</v>
      </c>
      <c r="W14" s="76"/>
      <c r="X14" s="17"/>
    </row>
    <row r="15" spans="1:74" x14ac:dyDescent="0.7">
      <c r="V15" s="68">
        <f>SUM(V11:V14)</f>
        <v>18281.25</v>
      </c>
      <c r="W15" s="148"/>
      <c r="X15" s="68">
        <f>SUM(X11:X14)</f>
        <v>54.84375</v>
      </c>
    </row>
    <row r="17" spans="2:14" x14ac:dyDescent="0.7">
      <c r="B17" s="3" t="s">
        <v>209</v>
      </c>
      <c r="E17" s="3" t="s">
        <v>210</v>
      </c>
      <c r="N17" s="3" t="s">
        <v>515</v>
      </c>
    </row>
    <row r="18" spans="2:14" x14ac:dyDescent="0.7">
      <c r="E18" s="3" t="s">
        <v>211</v>
      </c>
    </row>
    <row r="19" spans="2:14" x14ac:dyDescent="0.7">
      <c r="E19" s="3" t="s">
        <v>212</v>
      </c>
    </row>
    <row r="20" spans="2:14" x14ac:dyDescent="0.7">
      <c r="E20" s="3" t="s">
        <v>213</v>
      </c>
    </row>
    <row r="21" spans="2:14" x14ac:dyDescent="0.7">
      <c r="E21" s="3" t="s">
        <v>214</v>
      </c>
    </row>
  </sheetData>
  <mergeCells count="29">
    <mergeCell ref="A2:X2"/>
    <mergeCell ref="A3:X3"/>
    <mergeCell ref="K6:K10"/>
    <mergeCell ref="L6:L10"/>
    <mergeCell ref="M6:M10"/>
    <mergeCell ref="N6:N10"/>
    <mergeCell ref="X5:X10"/>
    <mergeCell ref="O6:O10"/>
    <mergeCell ref="P6:P10"/>
    <mergeCell ref="Q6:R6"/>
    <mergeCell ref="S6:S10"/>
    <mergeCell ref="Q7:Q10"/>
    <mergeCell ref="R7:R10"/>
    <mergeCell ref="I6:I10"/>
    <mergeCell ref="D8:D10"/>
    <mergeCell ref="E8:E10"/>
    <mergeCell ref="U5:U10"/>
    <mergeCell ref="V5:V10"/>
    <mergeCell ref="A6:A10"/>
    <mergeCell ref="B6:B10"/>
    <mergeCell ref="C6:C10"/>
    <mergeCell ref="D6:F7"/>
    <mergeCell ref="G6:G10"/>
    <mergeCell ref="H6:H10"/>
    <mergeCell ref="F8:F10"/>
    <mergeCell ref="J6:J10"/>
    <mergeCell ref="A5:I5"/>
    <mergeCell ref="J5:S5"/>
    <mergeCell ref="T5:T10"/>
  </mergeCells>
  <pageMargins left="0.11811023622047245" right="7.874015748031496E-2" top="0.74803149606299213" bottom="0.74803149606299213" header="0.31496062992125984" footer="0.31496062992125984"/>
  <pageSetup paperSize="9" scale="70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Z19"/>
  <sheetViews>
    <sheetView zoomScale="90" zoomScaleNormal="90" workbookViewId="0">
      <selection activeCell="C13" sqref="C13"/>
    </sheetView>
  </sheetViews>
  <sheetFormatPr defaultColWidth="9" defaultRowHeight="21" x14ac:dyDescent="0.7"/>
  <cols>
    <col min="1" max="1" width="3" style="3" customWidth="1"/>
    <col min="2" max="2" width="9.08203125" style="3" customWidth="1"/>
    <col min="3" max="3" width="9.6640625" style="3" customWidth="1"/>
    <col min="4" max="4" width="3.5" style="3" customWidth="1"/>
    <col min="5" max="5" width="3.08203125" style="3" customWidth="1"/>
    <col min="6" max="6" width="3.6640625" style="3" customWidth="1"/>
    <col min="7" max="7" width="6.83203125" style="3" customWidth="1"/>
    <col min="8" max="8" width="7.5" style="3" customWidth="1"/>
    <col min="9" max="9" width="9.5" style="3" customWidth="1"/>
    <col min="10" max="10" width="3.58203125" style="3" customWidth="1"/>
    <col min="11" max="11" width="8.5" style="3" customWidth="1"/>
    <col min="12" max="12" width="9.58203125" style="3" customWidth="1"/>
    <col min="13" max="13" width="8.5" style="3" customWidth="1"/>
    <col min="14" max="14" width="7.6640625" style="3" customWidth="1"/>
    <col min="15" max="15" width="8.08203125" style="3" customWidth="1"/>
    <col min="16" max="16" width="9.6640625" style="3" customWidth="1"/>
    <col min="17" max="17" width="7.1640625" style="3" customWidth="1"/>
    <col min="18" max="18" width="6.5" style="3" customWidth="1"/>
    <col min="19" max="19" width="8" style="3" customWidth="1"/>
    <col min="20" max="20" width="9.83203125" style="3" customWidth="1"/>
    <col min="21" max="21" width="8.6640625" style="3" customWidth="1"/>
    <col min="22" max="22" width="9.83203125" style="3" customWidth="1"/>
    <col min="23" max="23" width="5.5" style="3" customWidth="1"/>
    <col min="24" max="24" width="8.08203125" style="3" customWidth="1"/>
    <col min="25" max="253" width="9" style="3"/>
    <col min="254" max="254" width="3" style="3" customWidth="1"/>
    <col min="255" max="256" width="9.33203125" style="3" customWidth="1"/>
    <col min="257" max="257" width="5.33203125" style="3" customWidth="1"/>
    <col min="258" max="258" width="4.6640625" style="3" customWidth="1"/>
    <col min="259" max="259" width="4.58203125" style="3" customWidth="1"/>
    <col min="260" max="260" width="4.83203125" style="3" customWidth="1"/>
    <col min="261" max="261" width="7.83203125" style="3" customWidth="1"/>
    <col min="262" max="262" width="8.5" style="3" customWidth="1"/>
    <col min="263" max="263" width="11.33203125" style="3" customWidth="1"/>
    <col min="264" max="264" width="4.33203125" style="3" customWidth="1"/>
    <col min="265" max="267" width="9.5" style="3" customWidth="1"/>
    <col min="268" max="269" width="7.6640625" style="3" customWidth="1"/>
    <col min="270" max="270" width="7.08203125" style="3" customWidth="1"/>
    <col min="271" max="271" width="9.6640625" style="3" customWidth="1"/>
    <col min="272" max="272" width="6.5" style="3" customWidth="1"/>
    <col min="273" max="273" width="7.83203125" style="3" customWidth="1"/>
    <col min="274" max="274" width="9" style="3"/>
    <col min="275" max="276" width="13.08203125" style="3" customWidth="1"/>
    <col min="277" max="277" width="7.83203125" style="3" customWidth="1"/>
    <col min="278" max="278" width="9.83203125" style="3" customWidth="1"/>
    <col min="279" max="279" width="5.5" style="3" customWidth="1"/>
    <col min="280" max="509" width="9" style="3"/>
    <col min="510" max="510" width="3" style="3" customWidth="1"/>
    <col min="511" max="512" width="9.33203125" style="3" customWidth="1"/>
    <col min="513" max="513" width="5.33203125" style="3" customWidth="1"/>
    <col min="514" max="514" width="4.6640625" style="3" customWidth="1"/>
    <col min="515" max="515" width="4.58203125" style="3" customWidth="1"/>
    <col min="516" max="516" width="4.83203125" style="3" customWidth="1"/>
    <col min="517" max="517" width="7.83203125" style="3" customWidth="1"/>
    <col min="518" max="518" width="8.5" style="3" customWidth="1"/>
    <col min="519" max="519" width="11.33203125" style="3" customWidth="1"/>
    <col min="520" max="520" width="4.33203125" style="3" customWidth="1"/>
    <col min="521" max="523" width="9.5" style="3" customWidth="1"/>
    <col min="524" max="525" width="7.6640625" style="3" customWidth="1"/>
    <col min="526" max="526" width="7.08203125" style="3" customWidth="1"/>
    <col min="527" max="527" width="9.6640625" style="3" customWidth="1"/>
    <col min="528" max="528" width="6.5" style="3" customWidth="1"/>
    <col min="529" max="529" width="7.83203125" style="3" customWidth="1"/>
    <col min="530" max="530" width="9" style="3"/>
    <col min="531" max="532" width="13.08203125" style="3" customWidth="1"/>
    <col min="533" max="533" width="7.83203125" style="3" customWidth="1"/>
    <col min="534" max="534" width="9.83203125" style="3" customWidth="1"/>
    <col min="535" max="535" width="5.5" style="3" customWidth="1"/>
    <col min="536" max="765" width="9" style="3"/>
    <col min="766" max="766" width="3" style="3" customWidth="1"/>
    <col min="767" max="768" width="9.33203125" style="3" customWidth="1"/>
    <col min="769" max="769" width="5.33203125" style="3" customWidth="1"/>
    <col min="770" max="770" width="4.6640625" style="3" customWidth="1"/>
    <col min="771" max="771" width="4.58203125" style="3" customWidth="1"/>
    <col min="772" max="772" width="4.83203125" style="3" customWidth="1"/>
    <col min="773" max="773" width="7.83203125" style="3" customWidth="1"/>
    <col min="774" max="774" width="8.5" style="3" customWidth="1"/>
    <col min="775" max="775" width="11.33203125" style="3" customWidth="1"/>
    <col min="776" max="776" width="4.33203125" style="3" customWidth="1"/>
    <col min="777" max="779" width="9.5" style="3" customWidth="1"/>
    <col min="780" max="781" width="7.6640625" style="3" customWidth="1"/>
    <col min="782" max="782" width="7.08203125" style="3" customWidth="1"/>
    <col min="783" max="783" width="9.6640625" style="3" customWidth="1"/>
    <col min="784" max="784" width="6.5" style="3" customWidth="1"/>
    <col min="785" max="785" width="7.83203125" style="3" customWidth="1"/>
    <col min="786" max="786" width="9" style="3"/>
    <col min="787" max="788" width="13.08203125" style="3" customWidth="1"/>
    <col min="789" max="789" width="7.83203125" style="3" customWidth="1"/>
    <col min="790" max="790" width="9.83203125" style="3" customWidth="1"/>
    <col min="791" max="791" width="5.5" style="3" customWidth="1"/>
    <col min="792" max="1021" width="9" style="3"/>
    <col min="1022" max="1022" width="3" style="3" customWidth="1"/>
    <col min="1023" max="1024" width="9.33203125" style="3" customWidth="1"/>
    <col min="1025" max="1025" width="5.33203125" style="3" customWidth="1"/>
    <col min="1026" max="1026" width="4.6640625" style="3" customWidth="1"/>
    <col min="1027" max="1027" width="4.58203125" style="3" customWidth="1"/>
    <col min="1028" max="1028" width="4.83203125" style="3" customWidth="1"/>
    <col min="1029" max="1029" width="7.83203125" style="3" customWidth="1"/>
    <col min="1030" max="1030" width="8.5" style="3" customWidth="1"/>
    <col min="1031" max="1031" width="11.33203125" style="3" customWidth="1"/>
    <col min="1032" max="1032" width="4.33203125" style="3" customWidth="1"/>
    <col min="1033" max="1035" width="9.5" style="3" customWidth="1"/>
    <col min="1036" max="1037" width="7.6640625" style="3" customWidth="1"/>
    <col min="1038" max="1038" width="7.08203125" style="3" customWidth="1"/>
    <col min="1039" max="1039" width="9.6640625" style="3" customWidth="1"/>
    <col min="1040" max="1040" width="6.5" style="3" customWidth="1"/>
    <col min="1041" max="1041" width="7.83203125" style="3" customWidth="1"/>
    <col min="1042" max="1042" width="9" style="3"/>
    <col min="1043" max="1044" width="13.08203125" style="3" customWidth="1"/>
    <col min="1045" max="1045" width="7.83203125" style="3" customWidth="1"/>
    <col min="1046" max="1046" width="9.83203125" style="3" customWidth="1"/>
    <col min="1047" max="1047" width="5.5" style="3" customWidth="1"/>
    <col min="1048" max="1277" width="9" style="3"/>
    <col min="1278" max="1278" width="3" style="3" customWidth="1"/>
    <col min="1279" max="1280" width="9.33203125" style="3" customWidth="1"/>
    <col min="1281" max="1281" width="5.33203125" style="3" customWidth="1"/>
    <col min="1282" max="1282" width="4.6640625" style="3" customWidth="1"/>
    <col min="1283" max="1283" width="4.58203125" style="3" customWidth="1"/>
    <col min="1284" max="1284" width="4.83203125" style="3" customWidth="1"/>
    <col min="1285" max="1285" width="7.83203125" style="3" customWidth="1"/>
    <col min="1286" max="1286" width="8.5" style="3" customWidth="1"/>
    <col min="1287" max="1287" width="11.33203125" style="3" customWidth="1"/>
    <col min="1288" max="1288" width="4.33203125" style="3" customWidth="1"/>
    <col min="1289" max="1291" width="9.5" style="3" customWidth="1"/>
    <col min="1292" max="1293" width="7.6640625" style="3" customWidth="1"/>
    <col min="1294" max="1294" width="7.08203125" style="3" customWidth="1"/>
    <col min="1295" max="1295" width="9.6640625" style="3" customWidth="1"/>
    <col min="1296" max="1296" width="6.5" style="3" customWidth="1"/>
    <col min="1297" max="1297" width="7.83203125" style="3" customWidth="1"/>
    <col min="1298" max="1298" width="9" style="3"/>
    <col min="1299" max="1300" width="13.08203125" style="3" customWidth="1"/>
    <col min="1301" max="1301" width="7.83203125" style="3" customWidth="1"/>
    <col min="1302" max="1302" width="9.83203125" style="3" customWidth="1"/>
    <col min="1303" max="1303" width="5.5" style="3" customWidth="1"/>
    <col min="1304" max="1533" width="9" style="3"/>
    <col min="1534" max="1534" width="3" style="3" customWidth="1"/>
    <col min="1535" max="1536" width="9.33203125" style="3" customWidth="1"/>
    <col min="1537" max="1537" width="5.33203125" style="3" customWidth="1"/>
    <col min="1538" max="1538" width="4.6640625" style="3" customWidth="1"/>
    <col min="1539" max="1539" width="4.58203125" style="3" customWidth="1"/>
    <col min="1540" max="1540" width="4.83203125" style="3" customWidth="1"/>
    <col min="1541" max="1541" width="7.83203125" style="3" customWidth="1"/>
    <col min="1542" max="1542" width="8.5" style="3" customWidth="1"/>
    <col min="1543" max="1543" width="11.33203125" style="3" customWidth="1"/>
    <col min="1544" max="1544" width="4.33203125" style="3" customWidth="1"/>
    <col min="1545" max="1547" width="9.5" style="3" customWidth="1"/>
    <col min="1548" max="1549" width="7.6640625" style="3" customWidth="1"/>
    <col min="1550" max="1550" width="7.08203125" style="3" customWidth="1"/>
    <col min="1551" max="1551" width="9.6640625" style="3" customWidth="1"/>
    <col min="1552" max="1552" width="6.5" style="3" customWidth="1"/>
    <col min="1553" max="1553" width="7.83203125" style="3" customWidth="1"/>
    <col min="1554" max="1554" width="9" style="3"/>
    <col min="1555" max="1556" width="13.08203125" style="3" customWidth="1"/>
    <col min="1557" max="1557" width="7.83203125" style="3" customWidth="1"/>
    <col min="1558" max="1558" width="9.83203125" style="3" customWidth="1"/>
    <col min="1559" max="1559" width="5.5" style="3" customWidth="1"/>
    <col min="1560" max="1789" width="9" style="3"/>
    <col min="1790" max="1790" width="3" style="3" customWidth="1"/>
    <col min="1791" max="1792" width="9.33203125" style="3" customWidth="1"/>
    <col min="1793" max="1793" width="5.33203125" style="3" customWidth="1"/>
    <col min="1794" max="1794" width="4.6640625" style="3" customWidth="1"/>
    <col min="1795" max="1795" width="4.58203125" style="3" customWidth="1"/>
    <col min="1796" max="1796" width="4.83203125" style="3" customWidth="1"/>
    <col min="1797" max="1797" width="7.83203125" style="3" customWidth="1"/>
    <col min="1798" max="1798" width="8.5" style="3" customWidth="1"/>
    <col min="1799" max="1799" width="11.33203125" style="3" customWidth="1"/>
    <col min="1800" max="1800" width="4.33203125" style="3" customWidth="1"/>
    <col min="1801" max="1803" width="9.5" style="3" customWidth="1"/>
    <col min="1804" max="1805" width="7.6640625" style="3" customWidth="1"/>
    <col min="1806" max="1806" width="7.08203125" style="3" customWidth="1"/>
    <col min="1807" max="1807" width="9.6640625" style="3" customWidth="1"/>
    <col min="1808" max="1808" width="6.5" style="3" customWidth="1"/>
    <col min="1809" max="1809" width="7.83203125" style="3" customWidth="1"/>
    <col min="1810" max="1810" width="9" style="3"/>
    <col min="1811" max="1812" width="13.08203125" style="3" customWidth="1"/>
    <col min="1813" max="1813" width="7.83203125" style="3" customWidth="1"/>
    <col min="1814" max="1814" width="9.83203125" style="3" customWidth="1"/>
    <col min="1815" max="1815" width="5.5" style="3" customWidth="1"/>
    <col min="1816" max="2045" width="9" style="3"/>
    <col min="2046" max="2046" width="3" style="3" customWidth="1"/>
    <col min="2047" max="2048" width="9.33203125" style="3" customWidth="1"/>
    <col min="2049" max="2049" width="5.33203125" style="3" customWidth="1"/>
    <col min="2050" max="2050" width="4.6640625" style="3" customWidth="1"/>
    <col min="2051" max="2051" width="4.58203125" style="3" customWidth="1"/>
    <col min="2052" max="2052" width="4.83203125" style="3" customWidth="1"/>
    <col min="2053" max="2053" width="7.83203125" style="3" customWidth="1"/>
    <col min="2054" max="2054" width="8.5" style="3" customWidth="1"/>
    <col min="2055" max="2055" width="11.33203125" style="3" customWidth="1"/>
    <col min="2056" max="2056" width="4.33203125" style="3" customWidth="1"/>
    <col min="2057" max="2059" width="9.5" style="3" customWidth="1"/>
    <col min="2060" max="2061" width="7.6640625" style="3" customWidth="1"/>
    <col min="2062" max="2062" width="7.08203125" style="3" customWidth="1"/>
    <col min="2063" max="2063" width="9.6640625" style="3" customWidth="1"/>
    <col min="2064" max="2064" width="6.5" style="3" customWidth="1"/>
    <col min="2065" max="2065" width="7.83203125" style="3" customWidth="1"/>
    <col min="2066" max="2066" width="9" style="3"/>
    <col min="2067" max="2068" width="13.08203125" style="3" customWidth="1"/>
    <col min="2069" max="2069" width="7.83203125" style="3" customWidth="1"/>
    <col min="2070" max="2070" width="9.83203125" style="3" customWidth="1"/>
    <col min="2071" max="2071" width="5.5" style="3" customWidth="1"/>
    <col min="2072" max="2301" width="9" style="3"/>
    <col min="2302" max="2302" width="3" style="3" customWidth="1"/>
    <col min="2303" max="2304" width="9.33203125" style="3" customWidth="1"/>
    <col min="2305" max="2305" width="5.33203125" style="3" customWidth="1"/>
    <col min="2306" max="2306" width="4.6640625" style="3" customWidth="1"/>
    <col min="2307" max="2307" width="4.58203125" style="3" customWidth="1"/>
    <col min="2308" max="2308" width="4.83203125" style="3" customWidth="1"/>
    <col min="2309" max="2309" width="7.83203125" style="3" customWidth="1"/>
    <col min="2310" max="2310" width="8.5" style="3" customWidth="1"/>
    <col min="2311" max="2311" width="11.33203125" style="3" customWidth="1"/>
    <col min="2312" max="2312" width="4.33203125" style="3" customWidth="1"/>
    <col min="2313" max="2315" width="9.5" style="3" customWidth="1"/>
    <col min="2316" max="2317" width="7.6640625" style="3" customWidth="1"/>
    <col min="2318" max="2318" width="7.08203125" style="3" customWidth="1"/>
    <col min="2319" max="2319" width="9.6640625" style="3" customWidth="1"/>
    <col min="2320" max="2320" width="6.5" style="3" customWidth="1"/>
    <col min="2321" max="2321" width="7.83203125" style="3" customWidth="1"/>
    <col min="2322" max="2322" width="9" style="3"/>
    <col min="2323" max="2324" width="13.08203125" style="3" customWidth="1"/>
    <col min="2325" max="2325" width="7.83203125" style="3" customWidth="1"/>
    <col min="2326" max="2326" width="9.83203125" style="3" customWidth="1"/>
    <col min="2327" max="2327" width="5.5" style="3" customWidth="1"/>
    <col min="2328" max="2557" width="9" style="3"/>
    <col min="2558" max="2558" width="3" style="3" customWidth="1"/>
    <col min="2559" max="2560" width="9.33203125" style="3" customWidth="1"/>
    <col min="2561" max="2561" width="5.33203125" style="3" customWidth="1"/>
    <col min="2562" max="2562" width="4.6640625" style="3" customWidth="1"/>
    <col min="2563" max="2563" width="4.58203125" style="3" customWidth="1"/>
    <col min="2564" max="2564" width="4.83203125" style="3" customWidth="1"/>
    <col min="2565" max="2565" width="7.83203125" style="3" customWidth="1"/>
    <col min="2566" max="2566" width="8.5" style="3" customWidth="1"/>
    <col min="2567" max="2567" width="11.33203125" style="3" customWidth="1"/>
    <col min="2568" max="2568" width="4.33203125" style="3" customWidth="1"/>
    <col min="2569" max="2571" width="9.5" style="3" customWidth="1"/>
    <col min="2572" max="2573" width="7.6640625" style="3" customWidth="1"/>
    <col min="2574" max="2574" width="7.08203125" style="3" customWidth="1"/>
    <col min="2575" max="2575" width="9.6640625" style="3" customWidth="1"/>
    <col min="2576" max="2576" width="6.5" style="3" customWidth="1"/>
    <col min="2577" max="2577" width="7.83203125" style="3" customWidth="1"/>
    <col min="2578" max="2578" width="9" style="3"/>
    <col min="2579" max="2580" width="13.08203125" style="3" customWidth="1"/>
    <col min="2581" max="2581" width="7.83203125" style="3" customWidth="1"/>
    <col min="2582" max="2582" width="9.83203125" style="3" customWidth="1"/>
    <col min="2583" max="2583" width="5.5" style="3" customWidth="1"/>
    <col min="2584" max="2813" width="9" style="3"/>
    <col min="2814" max="2814" width="3" style="3" customWidth="1"/>
    <col min="2815" max="2816" width="9.33203125" style="3" customWidth="1"/>
    <col min="2817" max="2817" width="5.33203125" style="3" customWidth="1"/>
    <col min="2818" max="2818" width="4.6640625" style="3" customWidth="1"/>
    <col min="2819" max="2819" width="4.58203125" style="3" customWidth="1"/>
    <col min="2820" max="2820" width="4.83203125" style="3" customWidth="1"/>
    <col min="2821" max="2821" width="7.83203125" style="3" customWidth="1"/>
    <col min="2822" max="2822" width="8.5" style="3" customWidth="1"/>
    <col min="2823" max="2823" width="11.33203125" style="3" customWidth="1"/>
    <col min="2824" max="2824" width="4.33203125" style="3" customWidth="1"/>
    <col min="2825" max="2827" width="9.5" style="3" customWidth="1"/>
    <col min="2828" max="2829" width="7.6640625" style="3" customWidth="1"/>
    <col min="2830" max="2830" width="7.08203125" style="3" customWidth="1"/>
    <col min="2831" max="2831" width="9.6640625" style="3" customWidth="1"/>
    <col min="2832" max="2832" width="6.5" style="3" customWidth="1"/>
    <col min="2833" max="2833" width="7.83203125" style="3" customWidth="1"/>
    <col min="2834" max="2834" width="9" style="3"/>
    <col min="2835" max="2836" width="13.08203125" style="3" customWidth="1"/>
    <col min="2837" max="2837" width="7.83203125" style="3" customWidth="1"/>
    <col min="2838" max="2838" width="9.83203125" style="3" customWidth="1"/>
    <col min="2839" max="2839" width="5.5" style="3" customWidth="1"/>
    <col min="2840" max="3069" width="9" style="3"/>
    <col min="3070" max="3070" width="3" style="3" customWidth="1"/>
    <col min="3071" max="3072" width="9.33203125" style="3" customWidth="1"/>
    <col min="3073" max="3073" width="5.33203125" style="3" customWidth="1"/>
    <col min="3074" max="3074" width="4.6640625" style="3" customWidth="1"/>
    <col min="3075" max="3075" width="4.58203125" style="3" customWidth="1"/>
    <col min="3076" max="3076" width="4.83203125" style="3" customWidth="1"/>
    <col min="3077" max="3077" width="7.83203125" style="3" customWidth="1"/>
    <col min="3078" max="3078" width="8.5" style="3" customWidth="1"/>
    <col min="3079" max="3079" width="11.33203125" style="3" customWidth="1"/>
    <col min="3080" max="3080" width="4.33203125" style="3" customWidth="1"/>
    <col min="3081" max="3083" width="9.5" style="3" customWidth="1"/>
    <col min="3084" max="3085" width="7.6640625" style="3" customWidth="1"/>
    <col min="3086" max="3086" width="7.08203125" style="3" customWidth="1"/>
    <col min="3087" max="3087" width="9.6640625" style="3" customWidth="1"/>
    <col min="3088" max="3088" width="6.5" style="3" customWidth="1"/>
    <col min="3089" max="3089" width="7.83203125" style="3" customWidth="1"/>
    <col min="3090" max="3090" width="9" style="3"/>
    <col min="3091" max="3092" width="13.08203125" style="3" customWidth="1"/>
    <col min="3093" max="3093" width="7.83203125" style="3" customWidth="1"/>
    <col min="3094" max="3094" width="9.83203125" style="3" customWidth="1"/>
    <col min="3095" max="3095" width="5.5" style="3" customWidth="1"/>
    <col min="3096" max="3325" width="9" style="3"/>
    <col min="3326" max="3326" width="3" style="3" customWidth="1"/>
    <col min="3327" max="3328" width="9.33203125" style="3" customWidth="1"/>
    <col min="3329" max="3329" width="5.33203125" style="3" customWidth="1"/>
    <col min="3330" max="3330" width="4.6640625" style="3" customWidth="1"/>
    <col min="3331" max="3331" width="4.58203125" style="3" customWidth="1"/>
    <col min="3332" max="3332" width="4.83203125" style="3" customWidth="1"/>
    <col min="3333" max="3333" width="7.83203125" style="3" customWidth="1"/>
    <col min="3334" max="3334" width="8.5" style="3" customWidth="1"/>
    <col min="3335" max="3335" width="11.33203125" style="3" customWidth="1"/>
    <col min="3336" max="3336" width="4.33203125" style="3" customWidth="1"/>
    <col min="3337" max="3339" width="9.5" style="3" customWidth="1"/>
    <col min="3340" max="3341" width="7.6640625" style="3" customWidth="1"/>
    <col min="3342" max="3342" width="7.08203125" style="3" customWidth="1"/>
    <col min="3343" max="3343" width="9.6640625" style="3" customWidth="1"/>
    <col min="3344" max="3344" width="6.5" style="3" customWidth="1"/>
    <col min="3345" max="3345" width="7.83203125" style="3" customWidth="1"/>
    <col min="3346" max="3346" width="9" style="3"/>
    <col min="3347" max="3348" width="13.08203125" style="3" customWidth="1"/>
    <col min="3349" max="3349" width="7.83203125" style="3" customWidth="1"/>
    <col min="3350" max="3350" width="9.83203125" style="3" customWidth="1"/>
    <col min="3351" max="3351" width="5.5" style="3" customWidth="1"/>
    <col min="3352" max="3581" width="9" style="3"/>
    <col min="3582" max="3582" width="3" style="3" customWidth="1"/>
    <col min="3583" max="3584" width="9.33203125" style="3" customWidth="1"/>
    <col min="3585" max="3585" width="5.33203125" style="3" customWidth="1"/>
    <col min="3586" max="3586" width="4.6640625" style="3" customWidth="1"/>
    <col min="3587" max="3587" width="4.58203125" style="3" customWidth="1"/>
    <col min="3588" max="3588" width="4.83203125" style="3" customWidth="1"/>
    <col min="3589" max="3589" width="7.83203125" style="3" customWidth="1"/>
    <col min="3590" max="3590" width="8.5" style="3" customWidth="1"/>
    <col min="3591" max="3591" width="11.33203125" style="3" customWidth="1"/>
    <col min="3592" max="3592" width="4.33203125" style="3" customWidth="1"/>
    <col min="3593" max="3595" width="9.5" style="3" customWidth="1"/>
    <col min="3596" max="3597" width="7.6640625" style="3" customWidth="1"/>
    <col min="3598" max="3598" width="7.08203125" style="3" customWidth="1"/>
    <col min="3599" max="3599" width="9.6640625" style="3" customWidth="1"/>
    <col min="3600" max="3600" width="6.5" style="3" customWidth="1"/>
    <col min="3601" max="3601" width="7.83203125" style="3" customWidth="1"/>
    <col min="3602" max="3602" width="9" style="3"/>
    <col min="3603" max="3604" width="13.08203125" style="3" customWidth="1"/>
    <col min="3605" max="3605" width="7.83203125" style="3" customWidth="1"/>
    <col min="3606" max="3606" width="9.83203125" style="3" customWidth="1"/>
    <col min="3607" max="3607" width="5.5" style="3" customWidth="1"/>
    <col min="3608" max="3837" width="9" style="3"/>
    <col min="3838" max="3838" width="3" style="3" customWidth="1"/>
    <col min="3839" max="3840" width="9.33203125" style="3" customWidth="1"/>
    <col min="3841" max="3841" width="5.33203125" style="3" customWidth="1"/>
    <col min="3842" max="3842" width="4.6640625" style="3" customWidth="1"/>
    <col min="3843" max="3843" width="4.58203125" style="3" customWidth="1"/>
    <col min="3844" max="3844" width="4.83203125" style="3" customWidth="1"/>
    <col min="3845" max="3845" width="7.83203125" style="3" customWidth="1"/>
    <col min="3846" max="3846" width="8.5" style="3" customWidth="1"/>
    <col min="3847" max="3847" width="11.33203125" style="3" customWidth="1"/>
    <col min="3848" max="3848" width="4.33203125" style="3" customWidth="1"/>
    <col min="3849" max="3851" width="9.5" style="3" customWidth="1"/>
    <col min="3852" max="3853" width="7.6640625" style="3" customWidth="1"/>
    <col min="3854" max="3854" width="7.08203125" style="3" customWidth="1"/>
    <col min="3855" max="3855" width="9.6640625" style="3" customWidth="1"/>
    <col min="3856" max="3856" width="6.5" style="3" customWidth="1"/>
    <col min="3857" max="3857" width="7.83203125" style="3" customWidth="1"/>
    <col min="3858" max="3858" width="9" style="3"/>
    <col min="3859" max="3860" width="13.08203125" style="3" customWidth="1"/>
    <col min="3861" max="3861" width="7.83203125" style="3" customWidth="1"/>
    <col min="3862" max="3862" width="9.83203125" style="3" customWidth="1"/>
    <col min="3863" max="3863" width="5.5" style="3" customWidth="1"/>
    <col min="3864" max="4093" width="9" style="3"/>
    <col min="4094" max="4094" width="3" style="3" customWidth="1"/>
    <col min="4095" max="4096" width="9.33203125" style="3" customWidth="1"/>
    <col min="4097" max="4097" width="5.33203125" style="3" customWidth="1"/>
    <col min="4098" max="4098" width="4.6640625" style="3" customWidth="1"/>
    <col min="4099" max="4099" width="4.58203125" style="3" customWidth="1"/>
    <col min="4100" max="4100" width="4.83203125" style="3" customWidth="1"/>
    <col min="4101" max="4101" width="7.83203125" style="3" customWidth="1"/>
    <col min="4102" max="4102" width="8.5" style="3" customWidth="1"/>
    <col min="4103" max="4103" width="11.33203125" style="3" customWidth="1"/>
    <col min="4104" max="4104" width="4.33203125" style="3" customWidth="1"/>
    <col min="4105" max="4107" width="9.5" style="3" customWidth="1"/>
    <col min="4108" max="4109" width="7.6640625" style="3" customWidth="1"/>
    <col min="4110" max="4110" width="7.08203125" style="3" customWidth="1"/>
    <col min="4111" max="4111" width="9.6640625" style="3" customWidth="1"/>
    <col min="4112" max="4112" width="6.5" style="3" customWidth="1"/>
    <col min="4113" max="4113" width="7.83203125" style="3" customWidth="1"/>
    <col min="4114" max="4114" width="9" style="3"/>
    <col min="4115" max="4116" width="13.08203125" style="3" customWidth="1"/>
    <col min="4117" max="4117" width="7.83203125" style="3" customWidth="1"/>
    <col min="4118" max="4118" width="9.83203125" style="3" customWidth="1"/>
    <col min="4119" max="4119" width="5.5" style="3" customWidth="1"/>
    <col min="4120" max="4349" width="9" style="3"/>
    <col min="4350" max="4350" width="3" style="3" customWidth="1"/>
    <col min="4351" max="4352" width="9.33203125" style="3" customWidth="1"/>
    <col min="4353" max="4353" width="5.33203125" style="3" customWidth="1"/>
    <col min="4354" max="4354" width="4.6640625" style="3" customWidth="1"/>
    <col min="4355" max="4355" width="4.58203125" style="3" customWidth="1"/>
    <col min="4356" max="4356" width="4.83203125" style="3" customWidth="1"/>
    <col min="4357" max="4357" width="7.83203125" style="3" customWidth="1"/>
    <col min="4358" max="4358" width="8.5" style="3" customWidth="1"/>
    <col min="4359" max="4359" width="11.33203125" style="3" customWidth="1"/>
    <col min="4360" max="4360" width="4.33203125" style="3" customWidth="1"/>
    <col min="4361" max="4363" width="9.5" style="3" customWidth="1"/>
    <col min="4364" max="4365" width="7.6640625" style="3" customWidth="1"/>
    <col min="4366" max="4366" width="7.08203125" style="3" customWidth="1"/>
    <col min="4367" max="4367" width="9.6640625" style="3" customWidth="1"/>
    <col min="4368" max="4368" width="6.5" style="3" customWidth="1"/>
    <col min="4369" max="4369" width="7.83203125" style="3" customWidth="1"/>
    <col min="4370" max="4370" width="9" style="3"/>
    <col min="4371" max="4372" width="13.08203125" style="3" customWidth="1"/>
    <col min="4373" max="4373" width="7.83203125" style="3" customWidth="1"/>
    <col min="4374" max="4374" width="9.83203125" style="3" customWidth="1"/>
    <col min="4375" max="4375" width="5.5" style="3" customWidth="1"/>
    <col min="4376" max="4605" width="9" style="3"/>
    <col min="4606" max="4606" width="3" style="3" customWidth="1"/>
    <col min="4607" max="4608" width="9.33203125" style="3" customWidth="1"/>
    <col min="4609" max="4609" width="5.33203125" style="3" customWidth="1"/>
    <col min="4610" max="4610" width="4.6640625" style="3" customWidth="1"/>
    <col min="4611" max="4611" width="4.58203125" style="3" customWidth="1"/>
    <col min="4612" max="4612" width="4.83203125" style="3" customWidth="1"/>
    <col min="4613" max="4613" width="7.83203125" style="3" customWidth="1"/>
    <col min="4614" max="4614" width="8.5" style="3" customWidth="1"/>
    <col min="4615" max="4615" width="11.33203125" style="3" customWidth="1"/>
    <col min="4616" max="4616" width="4.33203125" style="3" customWidth="1"/>
    <col min="4617" max="4619" width="9.5" style="3" customWidth="1"/>
    <col min="4620" max="4621" width="7.6640625" style="3" customWidth="1"/>
    <col min="4622" max="4622" width="7.08203125" style="3" customWidth="1"/>
    <col min="4623" max="4623" width="9.6640625" style="3" customWidth="1"/>
    <col min="4624" max="4624" width="6.5" style="3" customWidth="1"/>
    <col min="4625" max="4625" width="7.83203125" style="3" customWidth="1"/>
    <col min="4626" max="4626" width="9" style="3"/>
    <col min="4627" max="4628" width="13.08203125" style="3" customWidth="1"/>
    <col min="4629" max="4629" width="7.83203125" style="3" customWidth="1"/>
    <col min="4630" max="4630" width="9.83203125" style="3" customWidth="1"/>
    <col min="4631" max="4631" width="5.5" style="3" customWidth="1"/>
    <col min="4632" max="4861" width="9" style="3"/>
    <col min="4862" max="4862" width="3" style="3" customWidth="1"/>
    <col min="4863" max="4864" width="9.33203125" style="3" customWidth="1"/>
    <col min="4865" max="4865" width="5.33203125" style="3" customWidth="1"/>
    <col min="4866" max="4866" width="4.6640625" style="3" customWidth="1"/>
    <col min="4867" max="4867" width="4.58203125" style="3" customWidth="1"/>
    <col min="4868" max="4868" width="4.83203125" style="3" customWidth="1"/>
    <col min="4869" max="4869" width="7.83203125" style="3" customWidth="1"/>
    <col min="4870" max="4870" width="8.5" style="3" customWidth="1"/>
    <col min="4871" max="4871" width="11.33203125" style="3" customWidth="1"/>
    <col min="4872" max="4872" width="4.33203125" style="3" customWidth="1"/>
    <col min="4873" max="4875" width="9.5" style="3" customWidth="1"/>
    <col min="4876" max="4877" width="7.6640625" style="3" customWidth="1"/>
    <col min="4878" max="4878" width="7.08203125" style="3" customWidth="1"/>
    <col min="4879" max="4879" width="9.6640625" style="3" customWidth="1"/>
    <col min="4880" max="4880" width="6.5" style="3" customWidth="1"/>
    <col min="4881" max="4881" width="7.83203125" style="3" customWidth="1"/>
    <col min="4882" max="4882" width="9" style="3"/>
    <col min="4883" max="4884" width="13.08203125" style="3" customWidth="1"/>
    <col min="4885" max="4885" width="7.83203125" style="3" customWidth="1"/>
    <col min="4886" max="4886" width="9.83203125" style="3" customWidth="1"/>
    <col min="4887" max="4887" width="5.5" style="3" customWidth="1"/>
    <col min="4888" max="5117" width="9" style="3"/>
    <col min="5118" max="5118" width="3" style="3" customWidth="1"/>
    <col min="5119" max="5120" width="9.33203125" style="3" customWidth="1"/>
    <col min="5121" max="5121" width="5.33203125" style="3" customWidth="1"/>
    <col min="5122" max="5122" width="4.6640625" style="3" customWidth="1"/>
    <col min="5123" max="5123" width="4.58203125" style="3" customWidth="1"/>
    <col min="5124" max="5124" width="4.83203125" style="3" customWidth="1"/>
    <col min="5125" max="5125" width="7.83203125" style="3" customWidth="1"/>
    <col min="5126" max="5126" width="8.5" style="3" customWidth="1"/>
    <col min="5127" max="5127" width="11.33203125" style="3" customWidth="1"/>
    <col min="5128" max="5128" width="4.33203125" style="3" customWidth="1"/>
    <col min="5129" max="5131" width="9.5" style="3" customWidth="1"/>
    <col min="5132" max="5133" width="7.6640625" style="3" customWidth="1"/>
    <col min="5134" max="5134" width="7.08203125" style="3" customWidth="1"/>
    <col min="5135" max="5135" width="9.6640625" style="3" customWidth="1"/>
    <col min="5136" max="5136" width="6.5" style="3" customWidth="1"/>
    <col min="5137" max="5137" width="7.83203125" style="3" customWidth="1"/>
    <col min="5138" max="5138" width="9" style="3"/>
    <col min="5139" max="5140" width="13.08203125" style="3" customWidth="1"/>
    <col min="5141" max="5141" width="7.83203125" style="3" customWidth="1"/>
    <col min="5142" max="5142" width="9.83203125" style="3" customWidth="1"/>
    <col min="5143" max="5143" width="5.5" style="3" customWidth="1"/>
    <col min="5144" max="5373" width="9" style="3"/>
    <col min="5374" max="5374" width="3" style="3" customWidth="1"/>
    <col min="5375" max="5376" width="9.33203125" style="3" customWidth="1"/>
    <col min="5377" max="5377" width="5.33203125" style="3" customWidth="1"/>
    <col min="5378" max="5378" width="4.6640625" style="3" customWidth="1"/>
    <col min="5379" max="5379" width="4.58203125" style="3" customWidth="1"/>
    <col min="5380" max="5380" width="4.83203125" style="3" customWidth="1"/>
    <col min="5381" max="5381" width="7.83203125" style="3" customWidth="1"/>
    <col min="5382" max="5382" width="8.5" style="3" customWidth="1"/>
    <col min="5383" max="5383" width="11.33203125" style="3" customWidth="1"/>
    <col min="5384" max="5384" width="4.33203125" style="3" customWidth="1"/>
    <col min="5385" max="5387" width="9.5" style="3" customWidth="1"/>
    <col min="5388" max="5389" width="7.6640625" style="3" customWidth="1"/>
    <col min="5390" max="5390" width="7.08203125" style="3" customWidth="1"/>
    <col min="5391" max="5391" width="9.6640625" style="3" customWidth="1"/>
    <col min="5392" max="5392" width="6.5" style="3" customWidth="1"/>
    <col min="5393" max="5393" width="7.83203125" style="3" customWidth="1"/>
    <col min="5394" max="5394" width="9" style="3"/>
    <col min="5395" max="5396" width="13.08203125" style="3" customWidth="1"/>
    <col min="5397" max="5397" width="7.83203125" style="3" customWidth="1"/>
    <col min="5398" max="5398" width="9.83203125" style="3" customWidth="1"/>
    <col min="5399" max="5399" width="5.5" style="3" customWidth="1"/>
    <col min="5400" max="5629" width="9" style="3"/>
    <col min="5630" max="5630" width="3" style="3" customWidth="1"/>
    <col min="5631" max="5632" width="9.33203125" style="3" customWidth="1"/>
    <col min="5633" max="5633" width="5.33203125" style="3" customWidth="1"/>
    <col min="5634" max="5634" width="4.6640625" style="3" customWidth="1"/>
    <col min="5635" max="5635" width="4.58203125" style="3" customWidth="1"/>
    <col min="5636" max="5636" width="4.83203125" style="3" customWidth="1"/>
    <col min="5637" max="5637" width="7.83203125" style="3" customWidth="1"/>
    <col min="5638" max="5638" width="8.5" style="3" customWidth="1"/>
    <col min="5639" max="5639" width="11.33203125" style="3" customWidth="1"/>
    <col min="5640" max="5640" width="4.33203125" style="3" customWidth="1"/>
    <col min="5641" max="5643" width="9.5" style="3" customWidth="1"/>
    <col min="5644" max="5645" width="7.6640625" style="3" customWidth="1"/>
    <col min="5646" max="5646" width="7.08203125" style="3" customWidth="1"/>
    <col min="5647" max="5647" width="9.6640625" style="3" customWidth="1"/>
    <col min="5648" max="5648" width="6.5" style="3" customWidth="1"/>
    <col min="5649" max="5649" width="7.83203125" style="3" customWidth="1"/>
    <col min="5650" max="5650" width="9" style="3"/>
    <col min="5651" max="5652" width="13.08203125" style="3" customWidth="1"/>
    <col min="5653" max="5653" width="7.83203125" style="3" customWidth="1"/>
    <col min="5654" max="5654" width="9.83203125" style="3" customWidth="1"/>
    <col min="5655" max="5655" width="5.5" style="3" customWidth="1"/>
    <col min="5656" max="5885" width="9" style="3"/>
    <col min="5886" max="5886" width="3" style="3" customWidth="1"/>
    <col min="5887" max="5888" width="9.33203125" style="3" customWidth="1"/>
    <col min="5889" max="5889" width="5.33203125" style="3" customWidth="1"/>
    <col min="5890" max="5890" width="4.6640625" style="3" customWidth="1"/>
    <col min="5891" max="5891" width="4.58203125" style="3" customWidth="1"/>
    <col min="5892" max="5892" width="4.83203125" style="3" customWidth="1"/>
    <col min="5893" max="5893" width="7.83203125" style="3" customWidth="1"/>
    <col min="5894" max="5894" width="8.5" style="3" customWidth="1"/>
    <col min="5895" max="5895" width="11.33203125" style="3" customWidth="1"/>
    <col min="5896" max="5896" width="4.33203125" style="3" customWidth="1"/>
    <col min="5897" max="5899" width="9.5" style="3" customWidth="1"/>
    <col min="5900" max="5901" width="7.6640625" style="3" customWidth="1"/>
    <col min="5902" max="5902" width="7.08203125" style="3" customWidth="1"/>
    <col min="5903" max="5903" width="9.6640625" style="3" customWidth="1"/>
    <col min="5904" max="5904" width="6.5" style="3" customWidth="1"/>
    <col min="5905" max="5905" width="7.83203125" style="3" customWidth="1"/>
    <col min="5906" max="5906" width="9" style="3"/>
    <col min="5907" max="5908" width="13.08203125" style="3" customWidth="1"/>
    <col min="5909" max="5909" width="7.83203125" style="3" customWidth="1"/>
    <col min="5910" max="5910" width="9.83203125" style="3" customWidth="1"/>
    <col min="5911" max="5911" width="5.5" style="3" customWidth="1"/>
    <col min="5912" max="6141" width="9" style="3"/>
    <col min="6142" max="6142" width="3" style="3" customWidth="1"/>
    <col min="6143" max="6144" width="9.33203125" style="3" customWidth="1"/>
    <col min="6145" max="6145" width="5.33203125" style="3" customWidth="1"/>
    <col min="6146" max="6146" width="4.6640625" style="3" customWidth="1"/>
    <col min="6147" max="6147" width="4.58203125" style="3" customWidth="1"/>
    <col min="6148" max="6148" width="4.83203125" style="3" customWidth="1"/>
    <col min="6149" max="6149" width="7.83203125" style="3" customWidth="1"/>
    <col min="6150" max="6150" width="8.5" style="3" customWidth="1"/>
    <col min="6151" max="6151" width="11.33203125" style="3" customWidth="1"/>
    <col min="6152" max="6152" width="4.33203125" style="3" customWidth="1"/>
    <col min="6153" max="6155" width="9.5" style="3" customWidth="1"/>
    <col min="6156" max="6157" width="7.6640625" style="3" customWidth="1"/>
    <col min="6158" max="6158" width="7.08203125" style="3" customWidth="1"/>
    <col min="6159" max="6159" width="9.6640625" style="3" customWidth="1"/>
    <col min="6160" max="6160" width="6.5" style="3" customWidth="1"/>
    <col min="6161" max="6161" width="7.83203125" style="3" customWidth="1"/>
    <col min="6162" max="6162" width="9" style="3"/>
    <col min="6163" max="6164" width="13.08203125" style="3" customWidth="1"/>
    <col min="6165" max="6165" width="7.83203125" style="3" customWidth="1"/>
    <col min="6166" max="6166" width="9.83203125" style="3" customWidth="1"/>
    <col min="6167" max="6167" width="5.5" style="3" customWidth="1"/>
    <col min="6168" max="6397" width="9" style="3"/>
    <col min="6398" max="6398" width="3" style="3" customWidth="1"/>
    <col min="6399" max="6400" width="9.33203125" style="3" customWidth="1"/>
    <col min="6401" max="6401" width="5.33203125" style="3" customWidth="1"/>
    <col min="6402" max="6402" width="4.6640625" style="3" customWidth="1"/>
    <col min="6403" max="6403" width="4.58203125" style="3" customWidth="1"/>
    <col min="6404" max="6404" width="4.83203125" style="3" customWidth="1"/>
    <col min="6405" max="6405" width="7.83203125" style="3" customWidth="1"/>
    <col min="6406" max="6406" width="8.5" style="3" customWidth="1"/>
    <col min="6407" max="6407" width="11.33203125" style="3" customWidth="1"/>
    <col min="6408" max="6408" width="4.33203125" style="3" customWidth="1"/>
    <col min="6409" max="6411" width="9.5" style="3" customWidth="1"/>
    <col min="6412" max="6413" width="7.6640625" style="3" customWidth="1"/>
    <col min="6414" max="6414" width="7.08203125" style="3" customWidth="1"/>
    <col min="6415" max="6415" width="9.6640625" style="3" customWidth="1"/>
    <col min="6416" max="6416" width="6.5" style="3" customWidth="1"/>
    <col min="6417" max="6417" width="7.83203125" style="3" customWidth="1"/>
    <col min="6418" max="6418" width="9" style="3"/>
    <col min="6419" max="6420" width="13.08203125" style="3" customWidth="1"/>
    <col min="6421" max="6421" width="7.83203125" style="3" customWidth="1"/>
    <col min="6422" max="6422" width="9.83203125" style="3" customWidth="1"/>
    <col min="6423" max="6423" width="5.5" style="3" customWidth="1"/>
    <col min="6424" max="6653" width="9" style="3"/>
    <col min="6654" max="6654" width="3" style="3" customWidth="1"/>
    <col min="6655" max="6656" width="9.33203125" style="3" customWidth="1"/>
    <col min="6657" max="6657" width="5.33203125" style="3" customWidth="1"/>
    <col min="6658" max="6658" width="4.6640625" style="3" customWidth="1"/>
    <col min="6659" max="6659" width="4.58203125" style="3" customWidth="1"/>
    <col min="6660" max="6660" width="4.83203125" style="3" customWidth="1"/>
    <col min="6661" max="6661" width="7.83203125" style="3" customWidth="1"/>
    <col min="6662" max="6662" width="8.5" style="3" customWidth="1"/>
    <col min="6663" max="6663" width="11.33203125" style="3" customWidth="1"/>
    <col min="6664" max="6664" width="4.33203125" style="3" customWidth="1"/>
    <col min="6665" max="6667" width="9.5" style="3" customWidth="1"/>
    <col min="6668" max="6669" width="7.6640625" style="3" customWidth="1"/>
    <col min="6670" max="6670" width="7.08203125" style="3" customWidth="1"/>
    <col min="6671" max="6671" width="9.6640625" style="3" customWidth="1"/>
    <col min="6672" max="6672" width="6.5" style="3" customWidth="1"/>
    <col min="6673" max="6673" width="7.83203125" style="3" customWidth="1"/>
    <col min="6674" max="6674" width="9" style="3"/>
    <col min="6675" max="6676" width="13.08203125" style="3" customWidth="1"/>
    <col min="6677" max="6677" width="7.83203125" style="3" customWidth="1"/>
    <col min="6678" max="6678" width="9.83203125" style="3" customWidth="1"/>
    <col min="6679" max="6679" width="5.5" style="3" customWidth="1"/>
    <col min="6680" max="6909" width="9" style="3"/>
    <col min="6910" max="6910" width="3" style="3" customWidth="1"/>
    <col min="6911" max="6912" width="9.33203125" style="3" customWidth="1"/>
    <col min="6913" max="6913" width="5.33203125" style="3" customWidth="1"/>
    <col min="6914" max="6914" width="4.6640625" style="3" customWidth="1"/>
    <col min="6915" max="6915" width="4.58203125" style="3" customWidth="1"/>
    <col min="6916" max="6916" width="4.83203125" style="3" customWidth="1"/>
    <col min="6917" max="6917" width="7.83203125" style="3" customWidth="1"/>
    <col min="6918" max="6918" width="8.5" style="3" customWidth="1"/>
    <col min="6919" max="6919" width="11.33203125" style="3" customWidth="1"/>
    <col min="6920" max="6920" width="4.33203125" style="3" customWidth="1"/>
    <col min="6921" max="6923" width="9.5" style="3" customWidth="1"/>
    <col min="6924" max="6925" width="7.6640625" style="3" customWidth="1"/>
    <col min="6926" max="6926" width="7.08203125" style="3" customWidth="1"/>
    <col min="6927" max="6927" width="9.6640625" style="3" customWidth="1"/>
    <col min="6928" max="6928" width="6.5" style="3" customWidth="1"/>
    <col min="6929" max="6929" width="7.83203125" style="3" customWidth="1"/>
    <col min="6930" max="6930" width="9" style="3"/>
    <col min="6931" max="6932" width="13.08203125" style="3" customWidth="1"/>
    <col min="6933" max="6933" width="7.83203125" style="3" customWidth="1"/>
    <col min="6934" max="6934" width="9.83203125" style="3" customWidth="1"/>
    <col min="6935" max="6935" width="5.5" style="3" customWidth="1"/>
    <col min="6936" max="7165" width="9" style="3"/>
    <col min="7166" max="7166" width="3" style="3" customWidth="1"/>
    <col min="7167" max="7168" width="9.33203125" style="3" customWidth="1"/>
    <col min="7169" max="7169" width="5.33203125" style="3" customWidth="1"/>
    <col min="7170" max="7170" width="4.6640625" style="3" customWidth="1"/>
    <col min="7171" max="7171" width="4.58203125" style="3" customWidth="1"/>
    <col min="7172" max="7172" width="4.83203125" style="3" customWidth="1"/>
    <col min="7173" max="7173" width="7.83203125" style="3" customWidth="1"/>
    <col min="7174" max="7174" width="8.5" style="3" customWidth="1"/>
    <col min="7175" max="7175" width="11.33203125" style="3" customWidth="1"/>
    <col min="7176" max="7176" width="4.33203125" style="3" customWidth="1"/>
    <col min="7177" max="7179" width="9.5" style="3" customWidth="1"/>
    <col min="7180" max="7181" width="7.6640625" style="3" customWidth="1"/>
    <col min="7182" max="7182" width="7.08203125" style="3" customWidth="1"/>
    <col min="7183" max="7183" width="9.6640625" style="3" customWidth="1"/>
    <col min="7184" max="7184" width="6.5" style="3" customWidth="1"/>
    <col min="7185" max="7185" width="7.83203125" style="3" customWidth="1"/>
    <col min="7186" max="7186" width="9" style="3"/>
    <col min="7187" max="7188" width="13.08203125" style="3" customWidth="1"/>
    <col min="7189" max="7189" width="7.83203125" style="3" customWidth="1"/>
    <col min="7190" max="7190" width="9.83203125" style="3" customWidth="1"/>
    <col min="7191" max="7191" width="5.5" style="3" customWidth="1"/>
    <col min="7192" max="7421" width="9" style="3"/>
    <col min="7422" max="7422" width="3" style="3" customWidth="1"/>
    <col min="7423" max="7424" width="9.33203125" style="3" customWidth="1"/>
    <col min="7425" max="7425" width="5.33203125" style="3" customWidth="1"/>
    <col min="7426" max="7426" width="4.6640625" style="3" customWidth="1"/>
    <col min="7427" max="7427" width="4.58203125" style="3" customWidth="1"/>
    <col min="7428" max="7428" width="4.83203125" style="3" customWidth="1"/>
    <col min="7429" max="7429" width="7.83203125" style="3" customWidth="1"/>
    <col min="7430" max="7430" width="8.5" style="3" customWidth="1"/>
    <col min="7431" max="7431" width="11.33203125" style="3" customWidth="1"/>
    <col min="7432" max="7432" width="4.33203125" style="3" customWidth="1"/>
    <col min="7433" max="7435" width="9.5" style="3" customWidth="1"/>
    <col min="7436" max="7437" width="7.6640625" style="3" customWidth="1"/>
    <col min="7438" max="7438" width="7.08203125" style="3" customWidth="1"/>
    <col min="7439" max="7439" width="9.6640625" style="3" customWidth="1"/>
    <col min="7440" max="7440" width="6.5" style="3" customWidth="1"/>
    <col min="7441" max="7441" width="7.83203125" style="3" customWidth="1"/>
    <col min="7442" max="7442" width="9" style="3"/>
    <col min="7443" max="7444" width="13.08203125" style="3" customWidth="1"/>
    <col min="7445" max="7445" width="7.83203125" style="3" customWidth="1"/>
    <col min="7446" max="7446" width="9.83203125" style="3" customWidth="1"/>
    <col min="7447" max="7447" width="5.5" style="3" customWidth="1"/>
    <col min="7448" max="7677" width="9" style="3"/>
    <col min="7678" max="7678" width="3" style="3" customWidth="1"/>
    <col min="7679" max="7680" width="9.33203125" style="3" customWidth="1"/>
    <col min="7681" max="7681" width="5.33203125" style="3" customWidth="1"/>
    <col min="7682" max="7682" width="4.6640625" style="3" customWidth="1"/>
    <col min="7683" max="7683" width="4.58203125" style="3" customWidth="1"/>
    <col min="7684" max="7684" width="4.83203125" style="3" customWidth="1"/>
    <col min="7685" max="7685" width="7.83203125" style="3" customWidth="1"/>
    <col min="7686" max="7686" width="8.5" style="3" customWidth="1"/>
    <col min="7687" max="7687" width="11.33203125" style="3" customWidth="1"/>
    <col min="7688" max="7688" width="4.33203125" style="3" customWidth="1"/>
    <col min="7689" max="7691" width="9.5" style="3" customWidth="1"/>
    <col min="7692" max="7693" width="7.6640625" style="3" customWidth="1"/>
    <col min="7694" max="7694" width="7.08203125" style="3" customWidth="1"/>
    <col min="7695" max="7695" width="9.6640625" style="3" customWidth="1"/>
    <col min="7696" max="7696" width="6.5" style="3" customWidth="1"/>
    <col min="7697" max="7697" width="7.83203125" style="3" customWidth="1"/>
    <col min="7698" max="7698" width="9" style="3"/>
    <col min="7699" max="7700" width="13.08203125" style="3" customWidth="1"/>
    <col min="7701" max="7701" width="7.83203125" style="3" customWidth="1"/>
    <col min="7702" max="7702" width="9.83203125" style="3" customWidth="1"/>
    <col min="7703" max="7703" width="5.5" style="3" customWidth="1"/>
    <col min="7704" max="7933" width="9" style="3"/>
    <col min="7934" max="7934" width="3" style="3" customWidth="1"/>
    <col min="7935" max="7936" width="9.33203125" style="3" customWidth="1"/>
    <col min="7937" max="7937" width="5.33203125" style="3" customWidth="1"/>
    <col min="7938" max="7938" width="4.6640625" style="3" customWidth="1"/>
    <col min="7939" max="7939" width="4.58203125" style="3" customWidth="1"/>
    <col min="7940" max="7940" width="4.83203125" style="3" customWidth="1"/>
    <col min="7941" max="7941" width="7.83203125" style="3" customWidth="1"/>
    <col min="7942" max="7942" width="8.5" style="3" customWidth="1"/>
    <col min="7943" max="7943" width="11.33203125" style="3" customWidth="1"/>
    <col min="7944" max="7944" width="4.33203125" style="3" customWidth="1"/>
    <col min="7945" max="7947" width="9.5" style="3" customWidth="1"/>
    <col min="7948" max="7949" width="7.6640625" style="3" customWidth="1"/>
    <col min="7950" max="7950" width="7.08203125" style="3" customWidth="1"/>
    <col min="7951" max="7951" width="9.6640625" style="3" customWidth="1"/>
    <col min="7952" max="7952" width="6.5" style="3" customWidth="1"/>
    <col min="7953" max="7953" width="7.83203125" style="3" customWidth="1"/>
    <col min="7954" max="7954" width="9" style="3"/>
    <col min="7955" max="7956" width="13.08203125" style="3" customWidth="1"/>
    <col min="7957" max="7957" width="7.83203125" style="3" customWidth="1"/>
    <col min="7958" max="7958" width="9.83203125" style="3" customWidth="1"/>
    <col min="7959" max="7959" width="5.5" style="3" customWidth="1"/>
    <col min="7960" max="8189" width="9" style="3"/>
    <col min="8190" max="8190" width="3" style="3" customWidth="1"/>
    <col min="8191" max="8192" width="9.33203125" style="3" customWidth="1"/>
    <col min="8193" max="8193" width="5.33203125" style="3" customWidth="1"/>
    <col min="8194" max="8194" width="4.6640625" style="3" customWidth="1"/>
    <col min="8195" max="8195" width="4.58203125" style="3" customWidth="1"/>
    <col min="8196" max="8196" width="4.83203125" style="3" customWidth="1"/>
    <col min="8197" max="8197" width="7.83203125" style="3" customWidth="1"/>
    <col min="8198" max="8198" width="8.5" style="3" customWidth="1"/>
    <col min="8199" max="8199" width="11.33203125" style="3" customWidth="1"/>
    <col min="8200" max="8200" width="4.33203125" style="3" customWidth="1"/>
    <col min="8201" max="8203" width="9.5" style="3" customWidth="1"/>
    <col min="8204" max="8205" width="7.6640625" style="3" customWidth="1"/>
    <col min="8206" max="8206" width="7.08203125" style="3" customWidth="1"/>
    <col min="8207" max="8207" width="9.6640625" style="3" customWidth="1"/>
    <col min="8208" max="8208" width="6.5" style="3" customWidth="1"/>
    <col min="8209" max="8209" width="7.83203125" style="3" customWidth="1"/>
    <col min="8210" max="8210" width="9" style="3"/>
    <col min="8211" max="8212" width="13.08203125" style="3" customWidth="1"/>
    <col min="8213" max="8213" width="7.83203125" style="3" customWidth="1"/>
    <col min="8214" max="8214" width="9.83203125" style="3" customWidth="1"/>
    <col min="8215" max="8215" width="5.5" style="3" customWidth="1"/>
    <col min="8216" max="8445" width="9" style="3"/>
    <col min="8446" max="8446" width="3" style="3" customWidth="1"/>
    <col min="8447" max="8448" width="9.33203125" style="3" customWidth="1"/>
    <col min="8449" max="8449" width="5.33203125" style="3" customWidth="1"/>
    <col min="8450" max="8450" width="4.6640625" style="3" customWidth="1"/>
    <col min="8451" max="8451" width="4.58203125" style="3" customWidth="1"/>
    <col min="8452" max="8452" width="4.83203125" style="3" customWidth="1"/>
    <col min="8453" max="8453" width="7.83203125" style="3" customWidth="1"/>
    <col min="8454" max="8454" width="8.5" style="3" customWidth="1"/>
    <col min="8455" max="8455" width="11.33203125" style="3" customWidth="1"/>
    <col min="8456" max="8456" width="4.33203125" style="3" customWidth="1"/>
    <col min="8457" max="8459" width="9.5" style="3" customWidth="1"/>
    <col min="8460" max="8461" width="7.6640625" style="3" customWidth="1"/>
    <col min="8462" max="8462" width="7.08203125" style="3" customWidth="1"/>
    <col min="8463" max="8463" width="9.6640625" style="3" customWidth="1"/>
    <col min="8464" max="8464" width="6.5" style="3" customWidth="1"/>
    <col min="8465" max="8465" width="7.83203125" style="3" customWidth="1"/>
    <col min="8466" max="8466" width="9" style="3"/>
    <col min="8467" max="8468" width="13.08203125" style="3" customWidth="1"/>
    <col min="8469" max="8469" width="7.83203125" style="3" customWidth="1"/>
    <col min="8470" max="8470" width="9.83203125" style="3" customWidth="1"/>
    <col min="8471" max="8471" width="5.5" style="3" customWidth="1"/>
    <col min="8472" max="8701" width="9" style="3"/>
    <col min="8702" max="8702" width="3" style="3" customWidth="1"/>
    <col min="8703" max="8704" width="9.33203125" style="3" customWidth="1"/>
    <col min="8705" max="8705" width="5.33203125" style="3" customWidth="1"/>
    <col min="8706" max="8706" width="4.6640625" style="3" customWidth="1"/>
    <col min="8707" max="8707" width="4.58203125" style="3" customWidth="1"/>
    <col min="8708" max="8708" width="4.83203125" style="3" customWidth="1"/>
    <col min="8709" max="8709" width="7.83203125" style="3" customWidth="1"/>
    <col min="8710" max="8710" width="8.5" style="3" customWidth="1"/>
    <col min="8711" max="8711" width="11.33203125" style="3" customWidth="1"/>
    <col min="8712" max="8712" width="4.33203125" style="3" customWidth="1"/>
    <col min="8713" max="8715" width="9.5" style="3" customWidth="1"/>
    <col min="8716" max="8717" width="7.6640625" style="3" customWidth="1"/>
    <col min="8718" max="8718" width="7.08203125" style="3" customWidth="1"/>
    <col min="8719" max="8719" width="9.6640625" style="3" customWidth="1"/>
    <col min="8720" max="8720" width="6.5" style="3" customWidth="1"/>
    <col min="8721" max="8721" width="7.83203125" style="3" customWidth="1"/>
    <col min="8722" max="8722" width="9" style="3"/>
    <col min="8723" max="8724" width="13.08203125" style="3" customWidth="1"/>
    <col min="8725" max="8725" width="7.83203125" style="3" customWidth="1"/>
    <col min="8726" max="8726" width="9.83203125" style="3" customWidth="1"/>
    <col min="8727" max="8727" width="5.5" style="3" customWidth="1"/>
    <col min="8728" max="8957" width="9" style="3"/>
    <col min="8958" max="8958" width="3" style="3" customWidth="1"/>
    <col min="8959" max="8960" width="9.33203125" style="3" customWidth="1"/>
    <col min="8961" max="8961" width="5.33203125" style="3" customWidth="1"/>
    <col min="8962" max="8962" width="4.6640625" style="3" customWidth="1"/>
    <col min="8963" max="8963" width="4.58203125" style="3" customWidth="1"/>
    <col min="8964" max="8964" width="4.83203125" style="3" customWidth="1"/>
    <col min="8965" max="8965" width="7.83203125" style="3" customWidth="1"/>
    <col min="8966" max="8966" width="8.5" style="3" customWidth="1"/>
    <col min="8967" max="8967" width="11.33203125" style="3" customWidth="1"/>
    <col min="8968" max="8968" width="4.33203125" style="3" customWidth="1"/>
    <col min="8969" max="8971" width="9.5" style="3" customWidth="1"/>
    <col min="8972" max="8973" width="7.6640625" style="3" customWidth="1"/>
    <col min="8974" max="8974" width="7.08203125" style="3" customWidth="1"/>
    <col min="8975" max="8975" width="9.6640625" style="3" customWidth="1"/>
    <col min="8976" max="8976" width="6.5" style="3" customWidth="1"/>
    <col min="8977" max="8977" width="7.83203125" style="3" customWidth="1"/>
    <col min="8978" max="8978" width="9" style="3"/>
    <col min="8979" max="8980" width="13.08203125" style="3" customWidth="1"/>
    <col min="8981" max="8981" width="7.83203125" style="3" customWidth="1"/>
    <col min="8982" max="8982" width="9.83203125" style="3" customWidth="1"/>
    <col min="8983" max="8983" width="5.5" style="3" customWidth="1"/>
    <col min="8984" max="9213" width="9" style="3"/>
    <col min="9214" max="9214" width="3" style="3" customWidth="1"/>
    <col min="9215" max="9216" width="9.33203125" style="3" customWidth="1"/>
    <col min="9217" max="9217" width="5.33203125" style="3" customWidth="1"/>
    <col min="9218" max="9218" width="4.6640625" style="3" customWidth="1"/>
    <col min="9219" max="9219" width="4.58203125" style="3" customWidth="1"/>
    <col min="9220" max="9220" width="4.83203125" style="3" customWidth="1"/>
    <col min="9221" max="9221" width="7.83203125" style="3" customWidth="1"/>
    <col min="9222" max="9222" width="8.5" style="3" customWidth="1"/>
    <col min="9223" max="9223" width="11.33203125" style="3" customWidth="1"/>
    <col min="9224" max="9224" width="4.33203125" style="3" customWidth="1"/>
    <col min="9225" max="9227" width="9.5" style="3" customWidth="1"/>
    <col min="9228" max="9229" width="7.6640625" style="3" customWidth="1"/>
    <col min="9230" max="9230" width="7.08203125" style="3" customWidth="1"/>
    <col min="9231" max="9231" width="9.6640625" style="3" customWidth="1"/>
    <col min="9232" max="9232" width="6.5" style="3" customWidth="1"/>
    <col min="9233" max="9233" width="7.83203125" style="3" customWidth="1"/>
    <col min="9234" max="9234" width="9" style="3"/>
    <col min="9235" max="9236" width="13.08203125" style="3" customWidth="1"/>
    <col min="9237" max="9237" width="7.83203125" style="3" customWidth="1"/>
    <col min="9238" max="9238" width="9.83203125" style="3" customWidth="1"/>
    <col min="9239" max="9239" width="5.5" style="3" customWidth="1"/>
    <col min="9240" max="9469" width="9" style="3"/>
    <col min="9470" max="9470" width="3" style="3" customWidth="1"/>
    <col min="9471" max="9472" width="9.33203125" style="3" customWidth="1"/>
    <col min="9473" max="9473" width="5.33203125" style="3" customWidth="1"/>
    <col min="9474" max="9474" width="4.6640625" style="3" customWidth="1"/>
    <col min="9475" max="9475" width="4.58203125" style="3" customWidth="1"/>
    <col min="9476" max="9476" width="4.83203125" style="3" customWidth="1"/>
    <col min="9477" max="9477" width="7.83203125" style="3" customWidth="1"/>
    <col min="9478" max="9478" width="8.5" style="3" customWidth="1"/>
    <col min="9479" max="9479" width="11.33203125" style="3" customWidth="1"/>
    <col min="9480" max="9480" width="4.33203125" style="3" customWidth="1"/>
    <col min="9481" max="9483" width="9.5" style="3" customWidth="1"/>
    <col min="9484" max="9485" width="7.6640625" style="3" customWidth="1"/>
    <col min="9486" max="9486" width="7.08203125" style="3" customWidth="1"/>
    <col min="9487" max="9487" width="9.6640625" style="3" customWidth="1"/>
    <col min="9488" max="9488" width="6.5" style="3" customWidth="1"/>
    <col min="9489" max="9489" width="7.83203125" style="3" customWidth="1"/>
    <col min="9490" max="9490" width="9" style="3"/>
    <col min="9491" max="9492" width="13.08203125" style="3" customWidth="1"/>
    <col min="9493" max="9493" width="7.83203125" style="3" customWidth="1"/>
    <col min="9494" max="9494" width="9.83203125" style="3" customWidth="1"/>
    <col min="9495" max="9495" width="5.5" style="3" customWidth="1"/>
    <col min="9496" max="9725" width="9" style="3"/>
    <col min="9726" max="9726" width="3" style="3" customWidth="1"/>
    <col min="9727" max="9728" width="9.33203125" style="3" customWidth="1"/>
    <col min="9729" max="9729" width="5.33203125" style="3" customWidth="1"/>
    <col min="9730" max="9730" width="4.6640625" style="3" customWidth="1"/>
    <col min="9731" max="9731" width="4.58203125" style="3" customWidth="1"/>
    <col min="9732" max="9732" width="4.83203125" style="3" customWidth="1"/>
    <col min="9733" max="9733" width="7.83203125" style="3" customWidth="1"/>
    <col min="9734" max="9734" width="8.5" style="3" customWidth="1"/>
    <col min="9735" max="9735" width="11.33203125" style="3" customWidth="1"/>
    <col min="9736" max="9736" width="4.33203125" style="3" customWidth="1"/>
    <col min="9737" max="9739" width="9.5" style="3" customWidth="1"/>
    <col min="9740" max="9741" width="7.6640625" style="3" customWidth="1"/>
    <col min="9742" max="9742" width="7.08203125" style="3" customWidth="1"/>
    <col min="9743" max="9743" width="9.6640625" style="3" customWidth="1"/>
    <col min="9744" max="9744" width="6.5" style="3" customWidth="1"/>
    <col min="9745" max="9745" width="7.83203125" style="3" customWidth="1"/>
    <col min="9746" max="9746" width="9" style="3"/>
    <col min="9747" max="9748" width="13.08203125" style="3" customWidth="1"/>
    <col min="9749" max="9749" width="7.83203125" style="3" customWidth="1"/>
    <col min="9750" max="9750" width="9.83203125" style="3" customWidth="1"/>
    <col min="9751" max="9751" width="5.5" style="3" customWidth="1"/>
    <col min="9752" max="9981" width="9" style="3"/>
    <col min="9982" max="9982" width="3" style="3" customWidth="1"/>
    <col min="9983" max="9984" width="9.33203125" style="3" customWidth="1"/>
    <col min="9985" max="9985" width="5.33203125" style="3" customWidth="1"/>
    <col min="9986" max="9986" width="4.6640625" style="3" customWidth="1"/>
    <col min="9987" max="9987" width="4.58203125" style="3" customWidth="1"/>
    <col min="9988" max="9988" width="4.83203125" style="3" customWidth="1"/>
    <col min="9989" max="9989" width="7.83203125" style="3" customWidth="1"/>
    <col min="9990" max="9990" width="8.5" style="3" customWidth="1"/>
    <col min="9991" max="9991" width="11.33203125" style="3" customWidth="1"/>
    <col min="9992" max="9992" width="4.33203125" style="3" customWidth="1"/>
    <col min="9993" max="9995" width="9.5" style="3" customWidth="1"/>
    <col min="9996" max="9997" width="7.6640625" style="3" customWidth="1"/>
    <col min="9998" max="9998" width="7.08203125" style="3" customWidth="1"/>
    <col min="9999" max="9999" width="9.6640625" style="3" customWidth="1"/>
    <col min="10000" max="10000" width="6.5" style="3" customWidth="1"/>
    <col min="10001" max="10001" width="7.83203125" style="3" customWidth="1"/>
    <col min="10002" max="10002" width="9" style="3"/>
    <col min="10003" max="10004" width="13.08203125" style="3" customWidth="1"/>
    <col min="10005" max="10005" width="7.83203125" style="3" customWidth="1"/>
    <col min="10006" max="10006" width="9.83203125" style="3" customWidth="1"/>
    <col min="10007" max="10007" width="5.5" style="3" customWidth="1"/>
    <col min="10008" max="10237" width="9" style="3"/>
    <col min="10238" max="10238" width="3" style="3" customWidth="1"/>
    <col min="10239" max="10240" width="9.33203125" style="3" customWidth="1"/>
    <col min="10241" max="10241" width="5.33203125" style="3" customWidth="1"/>
    <col min="10242" max="10242" width="4.6640625" style="3" customWidth="1"/>
    <col min="10243" max="10243" width="4.58203125" style="3" customWidth="1"/>
    <col min="10244" max="10244" width="4.83203125" style="3" customWidth="1"/>
    <col min="10245" max="10245" width="7.83203125" style="3" customWidth="1"/>
    <col min="10246" max="10246" width="8.5" style="3" customWidth="1"/>
    <col min="10247" max="10247" width="11.33203125" style="3" customWidth="1"/>
    <col min="10248" max="10248" width="4.33203125" style="3" customWidth="1"/>
    <col min="10249" max="10251" width="9.5" style="3" customWidth="1"/>
    <col min="10252" max="10253" width="7.6640625" style="3" customWidth="1"/>
    <col min="10254" max="10254" width="7.08203125" style="3" customWidth="1"/>
    <col min="10255" max="10255" width="9.6640625" style="3" customWidth="1"/>
    <col min="10256" max="10256" width="6.5" style="3" customWidth="1"/>
    <col min="10257" max="10257" width="7.83203125" style="3" customWidth="1"/>
    <col min="10258" max="10258" width="9" style="3"/>
    <col min="10259" max="10260" width="13.08203125" style="3" customWidth="1"/>
    <col min="10261" max="10261" width="7.83203125" style="3" customWidth="1"/>
    <col min="10262" max="10262" width="9.83203125" style="3" customWidth="1"/>
    <col min="10263" max="10263" width="5.5" style="3" customWidth="1"/>
    <col min="10264" max="10493" width="9" style="3"/>
    <col min="10494" max="10494" width="3" style="3" customWidth="1"/>
    <col min="10495" max="10496" width="9.33203125" style="3" customWidth="1"/>
    <col min="10497" max="10497" width="5.33203125" style="3" customWidth="1"/>
    <col min="10498" max="10498" width="4.6640625" style="3" customWidth="1"/>
    <col min="10499" max="10499" width="4.58203125" style="3" customWidth="1"/>
    <col min="10500" max="10500" width="4.83203125" style="3" customWidth="1"/>
    <col min="10501" max="10501" width="7.83203125" style="3" customWidth="1"/>
    <col min="10502" max="10502" width="8.5" style="3" customWidth="1"/>
    <col min="10503" max="10503" width="11.33203125" style="3" customWidth="1"/>
    <col min="10504" max="10504" width="4.33203125" style="3" customWidth="1"/>
    <col min="10505" max="10507" width="9.5" style="3" customWidth="1"/>
    <col min="10508" max="10509" width="7.6640625" style="3" customWidth="1"/>
    <col min="10510" max="10510" width="7.08203125" style="3" customWidth="1"/>
    <col min="10511" max="10511" width="9.6640625" style="3" customWidth="1"/>
    <col min="10512" max="10512" width="6.5" style="3" customWidth="1"/>
    <col min="10513" max="10513" width="7.83203125" style="3" customWidth="1"/>
    <col min="10514" max="10514" width="9" style="3"/>
    <col min="10515" max="10516" width="13.08203125" style="3" customWidth="1"/>
    <col min="10517" max="10517" width="7.83203125" style="3" customWidth="1"/>
    <col min="10518" max="10518" width="9.83203125" style="3" customWidth="1"/>
    <col min="10519" max="10519" width="5.5" style="3" customWidth="1"/>
    <col min="10520" max="10749" width="9" style="3"/>
    <col min="10750" max="10750" width="3" style="3" customWidth="1"/>
    <col min="10751" max="10752" width="9.33203125" style="3" customWidth="1"/>
    <col min="10753" max="10753" width="5.33203125" style="3" customWidth="1"/>
    <col min="10754" max="10754" width="4.6640625" style="3" customWidth="1"/>
    <col min="10755" max="10755" width="4.58203125" style="3" customWidth="1"/>
    <col min="10756" max="10756" width="4.83203125" style="3" customWidth="1"/>
    <col min="10757" max="10757" width="7.83203125" style="3" customWidth="1"/>
    <col min="10758" max="10758" width="8.5" style="3" customWidth="1"/>
    <col min="10759" max="10759" width="11.33203125" style="3" customWidth="1"/>
    <col min="10760" max="10760" width="4.33203125" style="3" customWidth="1"/>
    <col min="10761" max="10763" width="9.5" style="3" customWidth="1"/>
    <col min="10764" max="10765" width="7.6640625" style="3" customWidth="1"/>
    <col min="10766" max="10766" width="7.08203125" style="3" customWidth="1"/>
    <col min="10767" max="10767" width="9.6640625" style="3" customWidth="1"/>
    <col min="10768" max="10768" width="6.5" style="3" customWidth="1"/>
    <col min="10769" max="10769" width="7.83203125" style="3" customWidth="1"/>
    <col min="10770" max="10770" width="9" style="3"/>
    <col min="10771" max="10772" width="13.08203125" style="3" customWidth="1"/>
    <col min="10773" max="10773" width="7.83203125" style="3" customWidth="1"/>
    <col min="10774" max="10774" width="9.83203125" style="3" customWidth="1"/>
    <col min="10775" max="10775" width="5.5" style="3" customWidth="1"/>
    <col min="10776" max="11005" width="9" style="3"/>
    <col min="11006" max="11006" width="3" style="3" customWidth="1"/>
    <col min="11007" max="11008" width="9.33203125" style="3" customWidth="1"/>
    <col min="11009" max="11009" width="5.33203125" style="3" customWidth="1"/>
    <col min="11010" max="11010" width="4.6640625" style="3" customWidth="1"/>
    <col min="11011" max="11011" width="4.58203125" style="3" customWidth="1"/>
    <col min="11012" max="11012" width="4.83203125" style="3" customWidth="1"/>
    <col min="11013" max="11013" width="7.83203125" style="3" customWidth="1"/>
    <col min="11014" max="11014" width="8.5" style="3" customWidth="1"/>
    <col min="11015" max="11015" width="11.33203125" style="3" customWidth="1"/>
    <col min="11016" max="11016" width="4.33203125" style="3" customWidth="1"/>
    <col min="11017" max="11019" width="9.5" style="3" customWidth="1"/>
    <col min="11020" max="11021" width="7.6640625" style="3" customWidth="1"/>
    <col min="11022" max="11022" width="7.08203125" style="3" customWidth="1"/>
    <col min="11023" max="11023" width="9.6640625" style="3" customWidth="1"/>
    <col min="11024" max="11024" width="6.5" style="3" customWidth="1"/>
    <col min="11025" max="11025" width="7.83203125" style="3" customWidth="1"/>
    <col min="11026" max="11026" width="9" style="3"/>
    <col min="11027" max="11028" width="13.08203125" style="3" customWidth="1"/>
    <col min="11029" max="11029" width="7.83203125" style="3" customWidth="1"/>
    <col min="11030" max="11030" width="9.83203125" style="3" customWidth="1"/>
    <col min="11031" max="11031" width="5.5" style="3" customWidth="1"/>
    <col min="11032" max="11261" width="9" style="3"/>
    <col min="11262" max="11262" width="3" style="3" customWidth="1"/>
    <col min="11263" max="11264" width="9.33203125" style="3" customWidth="1"/>
    <col min="11265" max="11265" width="5.33203125" style="3" customWidth="1"/>
    <col min="11266" max="11266" width="4.6640625" style="3" customWidth="1"/>
    <col min="11267" max="11267" width="4.58203125" style="3" customWidth="1"/>
    <col min="11268" max="11268" width="4.83203125" style="3" customWidth="1"/>
    <col min="11269" max="11269" width="7.83203125" style="3" customWidth="1"/>
    <col min="11270" max="11270" width="8.5" style="3" customWidth="1"/>
    <col min="11271" max="11271" width="11.33203125" style="3" customWidth="1"/>
    <col min="11272" max="11272" width="4.33203125" style="3" customWidth="1"/>
    <col min="11273" max="11275" width="9.5" style="3" customWidth="1"/>
    <col min="11276" max="11277" width="7.6640625" style="3" customWidth="1"/>
    <col min="11278" max="11278" width="7.08203125" style="3" customWidth="1"/>
    <col min="11279" max="11279" width="9.6640625" style="3" customWidth="1"/>
    <col min="11280" max="11280" width="6.5" style="3" customWidth="1"/>
    <col min="11281" max="11281" width="7.83203125" style="3" customWidth="1"/>
    <col min="11282" max="11282" width="9" style="3"/>
    <col min="11283" max="11284" width="13.08203125" style="3" customWidth="1"/>
    <col min="11285" max="11285" width="7.83203125" style="3" customWidth="1"/>
    <col min="11286" max="11286" width="9.83203125" style="3" customWidth="1"/>
    <col min="11287" max="11287" width="5.5" style="3" customWidth="1"/>
    <col min="11288" max="11517" width="9" style="3"/>
    <col min="11518" max="11518" width="3" style="3" customWidth="1"/>
    <col min="11519" max="11520" width="9.33203125" style="3" customWidth="1"/>
    <col min="11521" max="11521" width="5.33203125" style="3" customWidth="1"/>
    <col min="11522" max="11522" width="4.6640625" style="3" customWidth="1"/>
    <col min="11523" max="11523" width="4.58203125" style="3" customWidth="1"/>
    <col min="11524" max="11524" width="4.83203125" style="3" customWidth="1"/>
    <col min="11525" max="11525" width="7.83203125" style="3" customWidth="1"/>
    <col min="11526" max="11526" width="8.5" style="3" customWidth="1"/>
    <col min="11527" max="11527" width="11.33203125" style="3" customWidth="1"/>
    <col min="11528" max="11528" width="4.33203125" style="3" customWidth="1"/>
    <col min="11529" max="11531" width="9.5" style="3" customWidth="1"/>
    <col min="11532" max="11533" width="7.6640625" style="3" customWidth="1"/>
    <col min="11534" max="11534" width="7.08203125" style="3" customWidth="1"/>
    <col min="11535" max="11535" width="9.6640625" style="3" customWidth="1"/>
    <col min="11536" max="11536" width="6.5" style="3" customWidth="1"/>
    <col min="11537" max="11537" width="7.83203125" style="3" customWidth="1"/>
    <col min="11538" max="11538" width="9" style="3"/>
    <col min="11539" max="11540" width="13.08203125" style="3" customWidth="1"/>
    <col min="11541" max="11541" width="7.83203125" style="3" customWidth="1"/>
    <col min="11542" max="11542" width="9.83203125" style="3" customWidth="1"/>
    <col min="11543" max="11543" width="5.5" style="3" customWidth="1"/>
    <col min="11544" max="11773" width="9" style="3"/>
    <col min="11774" max="11774" width="3" style="3" customWidth="1"/>
    <col min="11775" max="11776" width="9.33203125" style="3" customWidth="1"/>
    <col min="11777" max="11777" width="5.33203125" style="3" customWidth="1"/>
    <col min="11778" max="11778" width="4.6640625" style="3" customWidth="1"/>
    <col min="11779" max="11779" width="4.58203125" style="3" customWidth="1"/>
    <col min="11780" max="11780" width="4.83203125" style="3" customWidth="1"/>
    <col min="11781" max="11781" width="7.83203125" style="3" customWidth="1"/>
    <col min="11782" max="11782" width="8.5" style="3" customWidth="1"/>
    <col min="11783" max="11783" width="11.33203125" style="3" customWidth="1"/>
    <col min="11784" max="11784" width="4.33203125" style="3" customWidth="1"/>
    <col min="11785" max="11787" width="9.5" style="3" customWidth="1"/>
    <col min="11788" max="11789" width="7.6640625" style="3" customWidth="1"/>
    <col min="11790" max="11790" width="7.08203125" style="3" customWidth="1"/>
    <col min="11791" max="11791" width="9.6640625" style="3" customWidth="1"/>
    <col min="11792" max="11792" width="6.5" style="3" customWidth="1"/>
    <col min="11793" max="11793" width="7.83203125" style="3" customWidth="1"/>
    <col min="11794" max="11794" width="9" style="3"/>
    <col min="11795" max="11796" width="13.08203125" style="3" customWidth="1"/>
    <col min="11797" max="11797" width="7.83203125" style="3" customWidth="1"/>
    <col min="11798" max="11798" width="9.83203125" style="3" customWidth="1"/>
    <col min="11799" max="11799" width="5.5" style="3" customWidth="1"/>
    <col min="11800" max="12029" width="9" style="3"/>
    <col min="12030" max="12030" width="3" style="3" customWidth="1"/>
    <col min="12031" max="12032" width="9.33203125" style="3" customWidth="1"/>
    <col min="12033" max="12033" width="5.33203125" style="3" customWidth="1"/>
    <col min="12034" max="12034" width="4.6640625" style="3" customWidth="1"/>
    <col min="12035" max="12035" width="4.58203125" style="3" customWidth="1"/>
    <col min="12036" max="12036" width="4.83203125" style="3" customWidth="1"/>
    <col min="12037" max="12037" width="7.83203125" style="3" customWidth="1"/>
    <col min="12038" max="12038" width="8.5" style="3" customWidth="1"/>
    <col min="12039" max="12039" width="11.33203125" style="3" customWidth="1"/>
    <col min="12040" max="12040" width="4.33203125" style="3" customWidth="1"/>
    <col min="12041" max="12043" width="9.5" style="3" customWidth="1"/>
    <col min="12044" max="12045" width="7.6640625" style="3" customWidth="1"/>
    <col min="12046" max="12046" width="7.08203125" style="3" customWidth="1"/>
    <col min="12047" max="12047" width="9.6640625" style="3" customWidth="1"/>
    <col min="12048" max="12048" width="6.5" style="3" customWidth="1"/>
    <col min="12049" max="12049" width="7.83203125" style="3" customWidth="1"/>
    <col min="12050" max="12050" width="9" style="3"/>
    <col min="12051" max="12052" width="13.08203125" style="3" customWidth="1"/>
    <col min="12053" max="12053" width="7.83203125" style="3" customWidth="1"/>
    <col min="12054" max="12054" width="9.83203125" style="3" customWidth="1"/>
    <col min="12055" max="12055" width="5.5" style="3" customWidth="1"/>
    <col min="12056" max="12285" width="9" style="3"/>
    <col min="12286" max="12286" width="3" style="3" customWidth="1"/>
    <col min="12287" max="12288" width="9.33203125" style="3" customWidth="1"/>
    <col min="12289" max="12289" width="5.33203125" style="3" customWidth="1"/>
    <col min="12290" max="12290" width="4.6640625" style="3" customWidth="1"/>
    <col min="12291" max="12291" width="4.58203125" style="3" customWidth="1"/>
    <col min="12292" max="12292" width="4.83203125" style="3" customWidth="1"/>
    <col min="12293" max="12293" width="7.83203125" style="3" customWidth="1"/>
    <col min="12294" max="12294" width="8.5" style="3" customWidth="1"/>
    <col min="12295" max="12295" width="11.33203125" style="3" customWidth="1"/>
    <col min="12296" max="12296" width="4.33203125" style="3" customWidth="1"/>
    <col min="12297" max="12299" width="9.5" style="3" customWidth="1"/>
    <col min="12300" max="12301" width="7.6640625" style="3" customWidth="1"/>
    <col min="12302" max="12302" width="7.08203125" style="3" customWidth="1"/>
    <col min="12303" max="12303" width="9.6640625" style="3" customWidth="1"/>
    <col min="12304" max="12304" width="6.5" style="3" customWidth="1"/>
    <col min="12305" max="12305" width="7.83203125" style="3" customWidth="1"/>
    <col min="12306" max="12306" width="9" style="3"/>
    <col min="12307" max="12308" width="13.08203125" style="3" customWidth="1"/>
    <col min="12309" max="12309" width="7.83203125" style="3" customWidth="1"/>
    <col min="12310" max="12310" width="9.83203125" style="3" customWidth="1"/>
    <col min="12311" max="12311" width="5.5" style="3" customWidth="1"/>
    <col min="12312" max="12541" width="9" style="3"/>
    <col min="12542" max="12542" width="3" style="3" customWidth="1"/>
    <col min="12543" max="12544" width="9.33203125" style="3" customWidth="1"/>
    <col min="12545" max="12545" width="5.33203125" style="3" customWidth="1"/>
    <col min="12546" max="12546" width="4.6640625" style="3" customWidth="1"/>
    <col min="12547" max="12547" width="4.58203125" style="3" customWidth="1"/>
    <col min="12548" max="12548" width="4.83203125" style="3" customWidth="1"/>
    <col min="12549" max="12549" width="7.83203125" style="3" customWidth="1"/>
    <col min="12550" max="12550" width="8.5" style="3" customWidth="1"/>
    <col min="12551" max="12551" width="11.33203125" style="3" customWidth="1"/>
    <col min="12552" max="12552" width="4.33203125" style="3" customWidth="1"/>
    <col min="12553" max="12555" width="9.5" style="3" customWidth="1"/>
    <col min="12556" max="12557" width="7.6640625" style="3" customWidth="1"/>
    <col min="12558" max="12558" width="7.08203125" style="3" customWidth="1"/>
    <col min="12559" max="12559" width="9.6640625" style="3" customWidth="1"/>
    <col min="12560" max="12560" width="6.5" style="3" customWidth="1"/>
    <col min="12561" max="12561" width="7.83203125" style="3" customWidth="1"/>
    <col min="12562" max="12562" width="9" style="3"/>
    <col min="12563" max="12564" width="13.08203125" style="3" customWidth="1"/>
    <col min="12565" max="12565" width="7.83203125" style="3" customWidth="1"/>
    <col min="12566" max="12566" width="9.83203125" style="3" customWidth="1"/>
    <col min="12567" max="12567" width="5.5" style="3" customWidth="1"/>
    <col min="12568" max="12797" width="9" style="3"/>
    <col min="12798" max="12798" width="3" style="3" customWidth="1"/>
    <col min="12799" max="12800" width="9.33203125" style="3" customWidth="1"/>
    <col min="12801" max="12801" width="5.33203125" style="3" customWidth="1"/>
    <col min="12802" max="12802" width="4.6640625" style="3" customWidth="1"/>
    <col min="12803" max="12803" width="4.58203125" style="3" customWidth="1"/>
    <col min="12804" max="12804" width="4.83203125" style="3" customWidth="1"/>
    <col min="12805" max="12805" width="7.83203125" style="3" customWidth="1"/>
    <col min="12806" max="12806" width="8.5" style="3" customWidth="1"/>
    <col min="12807" max="12807" width="11.33203125" style="3" customWidth="1"/>
    <col min="12808" max="12808" width="4.33203125" style="3" customWidth="1"/>
    <col min="12809" max="12811" width="9.5" style="3" customWidth="1"/>
    <col min="12812" max="12813" width="7.6640625" style="3" customWidth="1"/>
    <col min="12814" max="12814" width="7.08203125" style="3" customWidth="1"/>
    <col min="12815" max="12815" width="9.6640625" style="3" customWidth="1"/>
    <col min="12816" max="12816" width="6.5" style="3" customWidth="1"/>
    <col min="12817" max="12817" width="7.83203125" style="3" customWidth="1"/>
    <col min="12818" max="12818" width="9" style="3"/>
    <col min="12819" max="12820" width="13.08203125" style="3" customWidth="1"/>
    <col min="12821" max="12821" width="7.83203125" style="3" customWidth="1"/>
    <col min="12822" max="12822" width="9.83203125" style="3" customWidth="1"/>
    <col min="12823" max="12823" width="5.5" style="3" customWidth="1"/>
    <col min="12824" max="13053" width="9" style="3"/>
    <col min="13054" max="13054" width="3" style="3" customWidth="1"/>
    <col min="13055" max="13056" width="9.33203125" style="3" customWidth="1"/>
    <col min="13057" max="13057" width="5.33203125" style="3" customWidth="1"/>
    <col min="13058" max="13058" width="4.6640625" style="3" customWidth="1"/>
    <col min="13059" max="13059" width="4.58203125" style="3" customWidth="1"/>
    <col min="13060" max="13060" width="4.83203125" style="3" customWidth="1"/>
    <col min="13061" max="13061" width="7.83203125" style="3" customWidth="1"/>
    <col min="13062" max="13062" width="8.5" style="3" customWidth="1"/>
    <col min="13063" max="13063" width="11.33203125" style="3" customWidth="1"/>
    <col min="13064" max="13064" width="4.33203125" style="3" customWidth="1"/>
    <col min="13065" max="13067" width="9.5" style="3" customWidth="1"/>
    <col min="13068" max="13069" width="7.6640625" style="3" customWidth="1"/>
    <col min="13070" max="13070" width="7.08203125" style="3" customWidth="1"/>
    <col min="13071" max="13071" width="9.6640625" style="3" customWidth="1"/>
    <col min="13072" max="13072" width="6.5" style="3" customWidth="1"/>
    <col min="13073" max="13073" width="7.83203125" style="3" customWidth="1"/>
    <col min="13074" max="13074" width="9" style="3"/>
    <col min="13075" max="13076" width="13.08203125" style="3" customWidth="1"/>
    <col min="13077" max="13077" width="7.83203125" style="3" customWidth="1"/>
    <col min="13078" max="13078" width="9.83203125" style="3" customWidth="1"/>
    <col min="13079" max="13079" width="5.5" style="3" customWidth="1"/>
    <col min="13080" max="13309" width="9" style="3"/>
    <col min="13310" max="13310" width="3" style="3" customWidth="1"/>
    <col min="13311" max="13312" width="9.33203125" style="3" customWidth="1"/>
    <col min="13313" max="13313" width="5.33203125" style="3" customWidth="1"/>
    <col min="13314" max="13314" width="4.6640625" style="3" customWidth="1"/>
    <col min="13315" max="13315" width="4.58203125" style="3" customWidth="1"/>
    <col min="13316" max="13316" width="4.83203125" style="3" customWidth="1"/>
    <col min="13317" max="13317" width="7.83203125" style="3" customWidth="1"/>
    <col min="13318" max="13318" width="8.5" style="3" customWidth="1"/>
    <col min="13319" max="13319" width="11.33203125" style="3" customWidth="1"/>
    <col min="13320" max="13320" width="4.33203125" style="3" customWidth="1"/>
    <col min="13321" max="13323" width="9.5" style="3" customWidth="1"/>
    <col min="13324" max="13325" width="7.6640625" style="3" customWidth="1"/>
    <col min="13326" max="13326" width="7.08203125" style="3" customWidth="1"/>
    <col min="13327" max="13327" width="9.6640625" style="3" customWidth="1"/>
    <col min="13328" max="13328" width="6.5" style="3" customWidth="1"/>
    <col min="13329" max="13329" width="7.83203125" style="3" customWidth="1"/>
    <col min="13330" max="13330" width="9" style="3"/>
    <col min="13331" max="13332" width="13.08203125" style="3" customWidth="1"/>
    <col min="13333" max="13333" width="7.83203125" style="3" customWidth="1"/>
    <col min="13334" max="13334" width="9.83203125" style="3" customWidth="1"/>
    <col min="13335" max="13335" width="5.5" style="3" customWidth="1"/>
    <col min="13336" max="13565" width="9" style="3"/>
    <col min="13566" max="13566" width="3" style="3" customWidth="1"/>
    <col min="13567" max="13568" width="9.33203125" style="3" customWidth="1"/>
    <col min="13569" max="13569" width="5.33203125" style="3" customWidth="1"/>
    <col min="13570" max="13570" width="4.6640625" style="3" customWidth="1"/>
    <col min="13571" max="13571" width="4.58203125" style="3" customWidth="1"/>
    <col min="13572" max="13572" width="4.83203125" style="3" customWidth="1"/>
    <col min="13573" max="13573" width="7.83203125" style="3" customWidth="1"/>
    <col min="13574" max="13574" width="8.5" style="3" customWidth="1"/>
    <col min="13575" max="13575" width="11.33203125" style="3" customWidth="1"/>
    <col min="13576" max="13576" width="4.33203125" style="3" customWidth="1"/>
    <col min="13577" max="13579" width="9.5" style="3" customWidth="1"/>
    <col min="13580" max="13581" width="7.6640625" style="3" customWidth="1"/>
    <col min="13582" max="13582" width="7.08203125" style="3" customWidth="1"/>
    <col min="13583" max="13583" width="9.6640625" style="3" customWidth="1"/>
    <col min="13584" max="13584" width="6.5" style="3" customWidth="1"/>
    <col min="13585" max="13585" width="7.83203125" style="3" customWidth="1"/>
    <col min="13586" max="13586" width="9" style="3"/>
    <col min="13587" max="13588" width="13.08203125" style="3" customWidth="1"/>
    <col min="13589" max="13589" width="7.83203125" style="3" customWidth="1"/>
    <col min="13590" max="13590" width="9.83203125" style="3" customWidth="1"/>
    <col min="13591" max="13591" width="5.5" style="3" customWidth="1"/>
    <col min="13592" max="13821" width="9" style="3"/>
    <col min="13822" max="13822" width="3" style="3" customWidth="1"/>
    <col min="13823" max="13824" width="9.33203125" style="3" customWidth="1"/>
    <col min="13825" max="13825" width="5.33203125" style="3" customWidth="1"/>
    <col min="13826" max="13826" width="4.6640625" style="3" customWidth="1"/>
    <col min="13827" max="13827" width="4.58203125" style="3" customWidth="1"/>
    <col min="13828" max="13828" width="4.83203125" style="3" customWidth="1"/>
    <col min="13829" max="13829" width="7.83203125" style="3" customWidth="1"/>
    <col min="13830" max="13830" width="8.5" style="3" customWidth="1"/>
    <col min="13831" max="13831" width="11.33203125" style="3" customWidth="1"/>
    <col min="13832" max="13832" width="4.33203125" style="3" customWidth="1"/>
    <col min="13833" max="13835" width="9.5" style="3" customWidth="1"/>
    <col min="13836" max="13837" width="7.6640625" style="3" customWidth="1"/>
    <col min="13838" max="13838" width="7.08203125" style="3" customWidth="1"/>
    <col min="13839" max="13839" width="9.6640625" style="3" customWidth="1"/>
    <col min="13840" max="13840" width="6.5" style="3" customWidth="1"/>
    <col min="13841" max="13841" width="7.83203125" style="3" customWidth="1"/>
    <col min="13842" max="13842" width="9" style="3"/>
    <col min="13843" max="13844" width="13.08203125" style="3" customWidth="1"/>
    <col min="13845" max="13845" width="7.83203125" style="3" customWidth="1"/>
    <col min="13846" max="13846" width="9.83203125" style="3" customWidth="1"/>
    <col min="13847" max="13847" width="5.5" style="3" customWidth="1"/>
    <col min="13848" max="14077" width="9" style="3"/>
    <col min="14078" max="14078" width="3" style="3" customWidth="1"/>
    <col min="14079" max="14080" width="9.33203125" style="3" customWidth="1"/>
    <col min="14081" max="14081" width="5.33203125" style="3" customWidth="1"/>
    <col min="14082" max="14082" width="4.6640625" style="3" customWidth="1"/>
    <col min="14083" max="14083" width="4.58203125" style="3" customWidth="1"/>
    <col min="14084" max="14084" width="4.83203125" style="3" customWidth="1"/>
    <col min="14085" max="14085" width="7.83203125" style="3" customWidth="1"/>
    <col min="14086" max="14086" width="8.5" style="3" customWidth="1"/>
    <col min="14087" max="14087" width="11.33203125" style="3" customWidth="1"/>
    <col min="14088" max="14088" width="4.33203125" style="3" customWidth="1"/>
    <col min="14089" max="14091" width="9.5" style="3" customWidth="1"/>
    <col min="14092" max="14093" width="7.6640625" style="3" customWidth="1"/>
    <col min="14094" max="14094" width="7.08203125" style="3" customWidth="1"/>
    <col min="14095" max="14095" width="9.6640625" style="3" customWidth="1"/>
    <col min="14096" max="14096" width="6.5" style="3" customWidth="1"/>
    <col min="14097" max="14097" width="7.83203125" style="3" customWidth="1"/>
    <col min="14098" max="14098" width="9" style="3"/>
    <col min="14099" max="14100" width="13.08203125" style="3" customWidth="1"/>
    <col min="14101" max="14101" width="7.83203125" style="3" customWidth="1"/>
    <col min="14102" max="14102" width="9.83203125" style="3" customWidth="1"/>
    <col min="14103" max="14103" width="5.5" style="3" customWidth="1"/>
    <col min="14104" max="14333" width="9" style="3"/>
    <col min="14334" max="14334" width="3" style="3" customWidth="1"/>
    <col min="14335" max="14336" width="9.33203125" style="3" customWidth="1"/>
    <col min="14337" max="14337" width="5.33203125" style="3" customWidth="1"/>
    <col min="14338" max="14338" width="4.6640625" style="3" customWidth="1"/>
    <col min="14339" max="14339" width="4.58203125" style="3" customWidth="1"/>
    <col min="14340" max="14340" width="4.83203125" style="3" customWidth="1"/>
    <col min="14341" max="14341" width="7.83203125" style="3" customWidth="1"/>
    <col min="14342" max="14342" width="8.5" style="3" customWidth="1"/>
    <col min="14343" max="14343" width="11.33203125" style="3" customWidth="1"/>
    <col min="14344" max="14344" width="4.33203125" style="3" customWidth="1"/>
    <col min="14345" max="14347" width="9.5" style="3" customWidth="1"/>
    <col min="14348" max="14349" width="7.6640625" style="3" customWidth="1"/>
    <col min="14350" max="14350" width="7.08203125" style="3" customWidth="1"/>
    <col min="14351" max="14351" width="9.6640625" style="3" customWidth="1"/>
    <col min="14352" max="14352" width="6.5" style="3" customWidth="1"/>
    <col min="14353" max="14353" width="7.83203125" style="3" customWidth="1"/>
    <col min="14354" max="14354" width="9" style="3"/>
    <col min="14355" max="14356" width="13.08203125" style="3" customWidth="1"/>
    <col min="14357" max="14357" width="7.83203125" style="3" customWidth="1"/>
    <col min="14358" max="14358" width="9.83203125" style="3" customWidth="1"/>
    <col min="14359" max="14359" width="5.5" style="3" customWidth="1"/>
    <col min="14360" max="14589" width="9" style="3"/>
    <col min="14590" max="14590" width="3" style="3" customWidth="1"/>
    <col min="14591" max="14592" width="9.33203125" style="3" customWidth="1"/>
    <col min="14593" max="14593" width="5.33203125" style="3" customWidth="1"/>
    <col min="14594" max="14594" width="4.6640625" style="3" customWidth="1"/>
    <col min="14595" max="14595" width="4.58203125" style="3" customWidth="1"/>
    <col min="14596" max="14596" width="4.83203125" style="3" customWidth="1"/>
    <col min="14597" max="14597" width="7.83203125" style="3" customWidth="1"/>
    <col min="14598" max="14598" width="8.5" style="3" customWidth="1"/>
    <col min="14599" max="14599" width="11.33203125" style="3" customWidth="1"/>
    <col min="14600" max="14600" width="4.33203125" style="3" customWidth="1"/>
    <col min="14601" max="14603" width="9.5" style="3" customWidth="1"/>
    <col min="14604" max="14605" width="7.6640625" style="3" customWidth="1"/>
    <col min="14606" max="14606" width="7.08203125" style="3" customWidth="1"/>
    <col min="14607" max="14607" width="9.6640625" style="3" customWidth="1"/>
    <col min="14608" max="14608" width="6.5" style="3" customWidth="1"/>
    <col min="14609" max="14609" width="7.83203125" style="3" customWidth="1"/>
    <col min="14610" max="14610" width="9" style="3"/>
    <col min="14611" max="14612" width="13.08203125" style="3" customWidth="1"/>
    <col min="14613" max="14613" width="7.83203125" style="3" customWidth="1"/>
    <col min="14614" max="14614" width="9.83203125" style="3" customWidth="1"/>
    <col min="14615" max="14615" width="5.5" style="3" customWidth="1"/>
    <col min="14616" max="14845" width="9" style="3"/>
    <col min="14846" max="14846" width="3" style="3" customWidth="1"/>
    <col min="14847" max="14848" width="9.33203125" style="3" customWidth="1"/>
    <col min="14849" max="14849" width="5.33203125" style="3" customWidth="1"/>
    <col min="14850" max="14850" width="4.6640625" style="3" customWidth="1"/>
    <col min="14851" max="14851" width="4.58203125" style="3" customWidth="1"/>
    <col min="14852" max="14852" width="4.83203125" style="3" customWidth="1"/>
    <col min="14853" max="14853" width="7.83203125" style="3" customWidth="1"/>
    <col min="14854" max="14854" width="8.5" style="3" customWidth="1"/>
    <col min="14855" max="14855" width="11.33203125" style="3" customWidth="1"/>
    <col min="14856" max="14856" width="4.33203125" style="3" customWidth="1"/>
    <col min="14857" max="14859" width="9.5" style="3" customWidth="1"/>
    <col min="14860" max="14861" width="7.6640625" style="3" customWidth="1"/>
    <col min="14862" max="14862" width="7.08203125" style="3" customWidth="1"/>
    <col min="14863" max="14863" width="9.6640625" style="3" customWidth="1"/>
    <col min="14864" max="14864" width="6.5" style="3" customWidth="1"/>
    <col min="14865" max="14865" width="7.83203125" style="3" customWidth="1"/>
    <col min="14866" max="14866" width="9" style="3"/>
    <col min="14867" max="14868" width="13.08203125" style="3" customWidth="1"/>
    <col min="14869" max="14869" width="7.83203125" style="3" customWidth="1"/>
    <col min="14870" max="14870" width="9.83203125" style="3" customWidth="1"/>
    <col min="14871" max="14871" width="5.5" style="3" customWidth="1"/>
    <col min="14872" max="15101" width="9" style="3"/>
    <col min="15102" max="15102" width="3" style="3" customWidth="1"/>
    <col min="15103" max="15104" width="9.33203125" style="3" customWidth="1"/>
    <col min="15105" max="15105" width="5.33203125" style="3" customWidth="1"/>
    <col min="15106" max="15106" width="4.6640625" style="3" customWidth="1"/>
    <col min="15107" max="15107" width="4.58203125" style="3" customWidth="1"/>
    <col min="15108" max="15108" width="4.83203125" style="3" customWidth="1"/>
    <col min="15109" max="15109" width="7.83203125" style="3" customWidth="1"/>
    <col min="15110" max="15110" width="8.5" style="3" customWidth="1"/>
    <col min="15111" max="15111" width="11.33203125" style="3" customWidth="1"/>
    <col min="15112" max="15112" width="4.33203125" style="3" customWidth="1"/>
    <col min="15113" max="15115" width="9.5" style="3" customWidth="1"/>
    <col min="15116" max="15117" width="7.6640625" style="3" customWidth="1"/>
    <col min="15118" max="15118" width="7.08203125" style="3" customWidth="1"/>
    <col min="15119" max="15119" width="9.6640625" style="3" customWidth="1"/>
    <col min="15120" max="15120" width="6.5" style="3" customWidth="1"/>
    <col min="15121" max="15121" width="7.83203125" style="3" customWidth="1"/>
    <col min="15122" max="15122" width="9" style="3"/>
    <col min="15123" max="15124" width="13.08203125" style="3" customWidth="1"/>
    <col min="15125" max="15125" width="7.83203125" style="3" customWidth="1"/>
    <col min="15126" max="15126" width="9.83203125" style="3" customWidth="1"/>
    <col min="15127" max="15127" width="5.5" style="3" customWidth="1"/>
    <col min="15128" max="15357" width="9" style="3"/>
    <col min="15358" max="15358" width="3" style="3" customWidth="1"/>
    <col min="15359" max="15360" width="9.33203125" style="3" customWidth="1"/>
    <col min="15361" max="15361" width="5.33203125" style="3" customWidth="1"/>
    <col min="15362" max="15362" width="4.6640625" style="3" customWidth="1"/>
    <col min="15363" max="15363" width="4.58203125" style="3" customWidth="1"/>
    <col min="15364" max="15364" width="4.83203125" style="3" customWidth="1"/>
    <col min="15365" max="15365" width="7.83203125" style="3" customWidth="1"/>
    <col min="15366" max="15366" width="8.5" style="3" customWidth="1"/>
    <col min="15367" max="15367" width="11.33203125" style="3" customWidth="1"/>
    <col min="15368" max="15368" width="4.33203125" style="3" customWidth="1"/>
    <col min="15369" max="15371" width="9.5" style="3" customWidth="1"/>
    <col min="15372" max="15373" width="7.6640625" style="3" customWidth="1"/>
    <col min="15374" max="15374" width="7.08203125" style="3" customWidth="1"/>
    <col min="15375" max="15375" width="9.6640625" style="3" customWidth="1"/>
    <col min="15376" max="15376" width="6.5" style="3" customWidth="1"/>
    <col min="15377" max="15377" width="7.83203125" style="3" customWidth="1"/>
    <col min="15378" max="15378" width="9" style="3"/>
    <col min="15379" max="15380" width="13.08203125" style="3" customWidth="1"/>
    <col min="15381" max="15381" width="7.83203125" style="3" customWidth="1"/>
    <col min="15382" max="15382" width="9.83203125" style="3" customWidth="1"/>
    <col min="15383" max="15383" width="5.5" style="3" customWidth="1"/>
    <col min="15384" max="15613" width="9" style="3"/>
    <col min="15614" max="15614" width="3" style="3" customWidth="1"/>
    <col min="15615" max="15616" width="9.33203125" style="3" customWidth="1"/>
    <col min="15617" max="15617" width="5.33203125" style="3" customWidth="1"/>
    <col min="15618" max="15618" width="4.6640625" style="3" customWidth="1"/>
    <col min="15619" max="15619" width="4.58203125" style="3" customWidth="1"/>
    <col min="15620" max="15620" width="4.83203125" style="3" customWidth="1"/>
    <col min="15621" max="15621" width="7.83203125" style="3" customWidth="1"/>
    <col min="15622" max="15622" width="8.5" style="3" customWidth="1"/>
    <col min="15623" max="15623" width="11.33203125" style="3" customWidth="1"/>
    <col min="15624" max="15624" width="4.33203125" style="3" customWidth="1"/>
    <col min="15625" max="15627" width="9.5" style="3" customWidth="1"/>
    <col min="15628" max="15629" width="7.6640625" style="3" customWidth="1"/>
    <col min="15630" max="15630" width="7.08203125" style="3" customWidth="1"/>
    <col min="15631" max="15631" width="9.6640625" style="3" customWidth="1"/>
    <col min="15632" max="15632" width="6.5" style="3" customWidth="1"/>
    <col min="15633" max="15633" width="7.83203125" style="3" customWidth="1"/>
    <col min="15634" max="15634" width="9" style="3"/>
    <col min="15635" max="15636" width="13.08203125" style="3" customWidth="1"/>
    <col min="15637" max="15637" width="7.83203125" style="3" customWidth="1"/>
    <col min="15638" max="15638" width="9.83203125" style="3" customWidth="1"/>
    <col min="15639" max="15639" width="5.5" style="3" customWidth="1"/>
    <col min="15640" max="15869" width="9" style="3"/>
    <col min="15870" max="15870" width="3" style="3" customWidth="1"/>
    <col min="15871" max="15872" width="9.33203125" style="3" customWidth="1"/>
    <col min="15873" max="15873" width="5.33203125" style="3" customWidth="1"/>
    <col min="15874" max="15874" width="4.6640625" style="3" customWidth="1"/>
    <col min="15875" max="15875" width="4.58203125" style="3" customWidth="1"/>
    <col min="15876" max="15876" width="4.83203125" style="3" customWidth="1"/>
    <col min="15877" max="15877" width="7.83203125" style="3" customWidth="1"/>
    <col min="15878" max="15878" width="8.5" style="3" customWidth="1"/>
    <col min="15879" max="15879" width="11.33203125" style="3" customWidth="1"/>
    <col min="15880" max="15880" width="4.33203125" style="3" customWidth="1"/>
    <col min="15881" max="15883" width="9.5" style="3" customWidth="1"/>
    <col min="15884" max="15885" width="7.6640625" style="3" customWidth="1"/>
    <col min="15886" max="15886" width="7.08203125" style="3" customWidth="1"/>
    <col min="15887" max="15887" width="9.6640625" style="3" customWidth="1"/>
    <col min="15888" max="15888" width="6.5" style="3" customWidth="1"/>
    <col min="15889" max="15889" width="7.83203125" style="3" customWidth="1"/>
    <col min="15890" max="15890" width="9" style="3"/>
    <col min="15891" max="15892" width="13.08203125" style="3" customWidth="1"/>
    <col min="15893" max="15893" width="7.83203125" style="3" customWidth="1"/>
    <col min="15894" max="15894" width="9.83203125" style="3" customWidth="1"/>
    <col min="15895" max="15895" width="5.5" style="3" customWidth="1"/>
    <col min="15896" max="16125" width="9" style="3"/>
    <col min="16126" max="16126" width="3" style="3" customWidth="1"/>
    <col min="16127" max="16128" width="9.33203125" style="3" customWidth="1"/>
    <col min="16129" max="16129" width="5.33203125" style="3" customWidth="1"/>
    <col min="16130" max="16130" width="4.6640625" style="3" customWidth="1"/>
    <col min="16131" max="16131" width="4.58203125" style="3" customWidth="1"/>
    <col min="16132" max="16132" width="4.83203125" style="3" customWidth="1"/>
    <col min="16133" max="16133" width="7.83203125" style="3" customWidth="1"/>
    <col min="16134" max="16134" width="8.5" style="3" customWidth="1"/>
    <col min="16135" max="16135" width="11.33203125" style="3" customWidth="1"/>
    <col min="16136" max="16136" width="4.33203125" style="3" customWidth="1"/>
    <col min="16137" max="16139" width="9.5" style="3" customWidth="1"/>
    <col min="16140" max="16141" width="7.6640625" style="3" customWidth="1"/>
    <col min="16142" max="16142" width="7.08203125" style="3" customWidth="1"/>
    <col min="16143" max="16143" width="9.6640625" style="3" customWidth="1"/>
    <col min="16144" max="16144" width="6.5" style="3" customWidth="1"/>
    <col min="16145" max="16145" width="7.83203125" style="3" customWidth="1"/>
    <col min="16146" max="16146" width="9" style="3"/>
    <col min="16147" max="16148" width="13.08203125" style="3" customWidth="1"/>
    <col min="16149" max="16149" width="7.83203125" style="3" customWidth="1"/>
    <col min="16150" max="16150" width="9.83203125" style="3" customWidth="1"/>
    <col min="16151" max="16151" width="5.5" style="3" customWidth="1"/>
    <col min="16152" max="16384" width="9" style="3"/>
  </cols>
  <sheetData>
    <row r="1" spans="1:26" s="406" customFormat="1" ht="24" x14ac:dyDescent="0.8">
      <c r="V1" s="409" t="s">
        <v>57</v>
      </c>
    </row>
    <row r="2" spans="1:26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6" s="406" customFormat="1" ht="24" x14ac:dyDescent="0.8">
      <c r="A3" s="449" t="s">
        <v>547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26" x14ac:dyDescent="0.7">
      <c r="A4" s="247"/>
      <c r="B4" s="247"/>
      <c r="C4" s="247"/>
      <c r="D4" s="247"/>
      <c r="E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</row>
    <row r="5" spans="1:26" ht="22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48"/>
      <c r="X5" s="462" t="s">
        <v>62</v>
      </c>
    </row>
    <row r="6" spans="1:26" ht="25.5" customHeight="1" x14ac:dyDescent="0.7">
      <c r="A6" s="425" t="s">
        <v>5</v>
      </c>
      <c r="B6" s="428" t="s">
        <v>68</v>
      </c>
      <c r="C6" s="428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49"/>
      <c r="X6" s="463"/>
    </row>
    <row r="7" spans="1:26" ht="21.75" customHeight="1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49" t="s">
        <v>59</v>
      </c>
      <c r="X7" s="463"/>
    </row>
    <row r="8" spans="1:26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49" t="s">
        <v>60</v>
      </c>
      <c r="X8" s="463"/>
    </row>
    <row r="9" spans="1:26" ht="20.25" customHeight="1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49" t="s">
        <v>61</v>
      </c>
      <c r="X9" s="463"/>
    </row>
    <row r="10" spans="1:26" ht="28.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50"/>
      <c r="X10" s="464"/>
    </row>
    <row r="11" spans="1:26" s="1" customFormat="1" x14ac:dyDescent="0.7">
      <c r="A11" s="1">
        <v>1</v>
      </c>
      <c r="B11" s="1" t="s">
        <v>548</v>
      </c>
      <c r="C11" s="1">
        <v>3</v>
      </c>
      <c r="D11" s="59">
        <v>0</v>
      </c>
      <c r="E11" s="59">
        <v>1</v>
      </c>
      <c r="F11" s="59">
        <v>87</v>
      </c>
      <c r="G11" s="23">
        <f>D11*400+(E11*100+F11)</f>
        <v>187</v>
      </c>
      <c r="H11" s="23">
        <v>125</v>
      </c>
      <c r="I11" s="73">
        <f>G11*H11</f>
        <v>23375</v>
      </c>
      <c r="J11" s="1">
        <v>1</v>
      </c>
      <c r="K11" s="59" t="s">
        <v>18</v>
      </c>
      <c r="L11" s="59" t="s">
        <v>22</v>
      </c>
      <c r="M11" s="59" t="s">
        <v>20</v>
      </c>
      <c r="N11" s="1">
        <v>18</v>
      </c>
      <c r="O11" s="16">
        <v>5500</v>
      </c>
      <c r="P11" s="16">
        <f>N11*O11</f>
        <v>99000</v>
      </c>
      <c r="Q11" s="59">
        <v>12</v>
      </c>
      <c r="R11" s="74">
        <v>13860</v>
      </c>
      <c r="S11" s="16">
        <f>P11-R11</f>
        <v>85140</v>
      </c>
      <c r="T11" s="17">
        <f>I11+S11</f>
        <v>108515</v>
      </c>
      <c r="U11" s="326">
        <v>22812.5</v>
      </c>
      <c r="V11" s="17">
        <f>T11-U11</f>
        <v>85702.5</v>
      </c>
      <c r="W11" s="76">
        <v>0.3</v>
      </c>
      <c r="X11" s="17">
        <f>V11*W11%</f>
        <v>257.10750000000002</v>
      </c>
      <c r="Y11" s="257"/>
      <c r="Z11" s="26"/>
    </row>
    <row r="12" spans="1:26" x14ac:dyDescent="0.7">
      <c r="A12" s="1">
        <v>2</v>
      </c>
      <c r="B12" s="70" t="s">
        <v>618</v>
      </c>
      <c r="C12" s="1">
        <v>1</v>
      </c>
      <c r="D12" s="61">
        <v>11</v>
      </c>
      <c r="E12" s="61">
        <v>3</v>
      </c>
      <c r="F12" s="61">
        <v>38</v>
      </c>
      <c r="G12" s="63">
        <v>4738</v>
      </c>
      <c r="H12" s="23">
        <v>125</v>
      </c>
      <c r="I12" s="73">
        <f>G12*H12</f>
        <v>592250</v>
      </c>
      <c r="J12" s="1">
        <v>2</v>
      </c>
      <c r="K12" s="1"/>
      <c r="L12" s="1"/>
      <c r="M12" s="1"/>
      <c r="N12" s="1"/>
      <c r="O12" s="1"/>
      <c r="P12" s="1"/>
      <c r="Q12" s="1"/>
      <c r="R12" s="1"/>
      <c r="S12" s="1"/>
      <c r="T12" s="17">
        <f>I12</f>
        <v>592250</v>
      </c>
      <c r="U12" s="327">
        <f>T12</f>
        <v>592250</v>
      </c>
      <c r="V12" s="16">
        <v>0</v>
      </c>
      <c r="W12" s="76">
        <v>0</v>
      </c>
      <c r="X12" s="16">
        <v>0</v>
      </c>
    </row>
    <row r="13" spans="1:26" x14ac:dyDescent="0.7">
      <c r="V13" s="68">
        <f>SUM(V11:V12)</f>
        <v>85702.5</v>
      </c>
      <c r="W13" s="1"/>
      <c r="X13" s="68">
        <f>X11</f>
        <v>257.10750000000002</v>
      </c>
    </row>
    <row r="15" spans="1:26" x14ac:dyDescent="0.7">
      <c r="B15" s="3" t="s">
        <v>209</v>
      </c>
      <c r="E15" s="3" t="s">
        <v>210</v>
      </c>
      <c r="N15" s="3" t="s">
        <v>549</v>
      </c>
    </row>
    <row r="16" spans="1:26" x14ac:dyDescent="0.7">
      <c r="E16" s="3" t="s">
        <v>211</v>
      </c>
    </row>
    <row r="17" spans="5:5" x14ac:dyDescent="0.7">
      <c r="E17" s="3" t="s">
        <v>212</v>
      </c>
    </row>
    <row r="18" spans="5:5" x14ac:dyDescent="0.7">
      <c r="E18" s="3" t="s">
        <v>213</v>
      </c>
    </row>
    <row r="19" spans="5:5" x14ac:dyDescent="0.7">
      <c r="E19" s="3" t="s">
        <v>214</v>
      </c>
    </row>
  </sheetData>
  <mergeCells count="29">
    <mergeCell ref="H6:H10"/>
    <mergeCell ref="C6:C10"/>
    <mergeCell ref="D6:F7"/>
    <mergeCell ref="G6:G10"/>
    <mergeCell ref="D8:D10"/>
    <mergeCell ref="E8:E10"/>
    <mergeCell ref="F8:F10"/>
    <mergeCell ref="I6:I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N6:N10"/>
    <mergeCell ref="B6:B10"/>
    <mergeCell ref="J6:J10"/>
    <mergeCell ref="Q6:R6"/>
    <mergeCell ref="K6:K10"/>
    <mergeCell ref="L6:L10"/>
    <mergeCell ref="S6:S10"/>
    <mergeCell ref="Q7:Q10"/>
    <mergeCell ref="R7:R10"/>
    <mergeCell ref="M6:M10"/>
    <mergeCell ref="O6:O10"/>
    <mergeCell ref="P6:P10"/>
  </mergeCells>
  <pageMargins left="0.19685039370078741" right="0.11811023622047245" top="0.74803149606299213" bottom="0.74803149606299213" header="0.31496062992125984" footer="0.31496062992125984"/>
  <pageSetup paperSize="9" scale="75" orientation="landscape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AA21"/>
  <sheetViews>
    <sheetView zoomScale="90" zoomScaleNormal="90" workbookViewId="0">
      <selection activeCell="E8" sqref="E8:E10"/>
    </sheetView>
  </sheetViews>
  <sheetFormatPr defaultColWidth="9" defaultRowHeight="21" x14ac:dyDescent="0.7"/>
  <cols>
    <col min="1" max="1" width="3" style="3" customWidth="1"/>
    <col min="2" max="2" width="9.58203125" style="3" customWidth="1"/>
    <col min="3" max="3" width="6.33203125" style="3" customWidth="1"/>
    <col min="4" max="4" width="4" style="3" customWidth="1"/>
    <col min="5" max="5" width="3.83203125" style="3" customWidth="1"/>
    <col min="6" max="6" width="4.08203125" style="3" customWidth="1"/>
    <col min="7" max="7" width="7.5" style="3" customWidth="1"/>
    <col min="8" max="8" width="8.6640625" style="3" customWidth="1"/>
    <col min="9" max="9" width="9.5" style="3" customWidth="1"/>
    <col min="10" max="10" width="3.58203125" style="3" customWidth="1"/>
    <col min="11" max="11" width="7.83203125" style="3" customWidth="1"/>
    <col min="12" max="12" width="10" style="3" customWidth="1"/>
    <col min="13" max="13" width="8" style="3" customWidth="1"/>
    <col min="14" max="14" width="7.6640625" style="3" customWidth="1"/>
    <col min="15" max="15" width="7.08203125" style="3" customWidth="1"/>
    <col min="16" max="16" width="9.6640625" style="3" customWidth="1"/>
    <col min="17" max="18" width="6.08203125" style="3" customWidth="1"/>
    <col min="19" max="19" width="11.5" style="3" customWidth="1"/>
    <col min="20" max="20" width="10.08203125" style="3" customWidth="1"/>
    <col min="21" max="21" width="8.6640625" style="3" customWidth="1"/>
    <col min="22" max="22" width="9.5" style="3" customWidth="1"/>
    <col min="23" max="23" width="5.5" style="3" customWidth="1"/>
    <col min="24" max="24" width="7.6640625" style="3" customWidth="1"/>
    <col min="25" max="253" width="9" style="3"/>
    <col min="254" max="254" width="3" style="3" customWidth="1"/>
    <col min="255" max="256" width="9.33203125" style="3" customWidth="1"/>
    <col min="257" max="257" width="5.33203125" style="3" customWidth="1"/>
    <col min="258" max="258" width="4.6640625" style="3" customWidth="1"/>
    <col min="259" max="259" width="4.58203125" style="3" customWidth="1"/>
    <col min="260" max="260" width="4.83203125" style="3" customWidth="1"/>
    <col min="261" max="261" width="10.6640625" style="3" customWidth="1"/>
    <col min="262" max="262" width="8.5" style="3" customWidth="1"/>
    <col min="263" max="263" width="11.33203125" style="3" customWidth="1"/>
    <col min="264" max="264" width="4.33203125" style="3" customWidth="1"/>
    <col min="265" max="267" width="9.5" style="3" customWidth="1"/>
    <col min="268" max="269" width="7.6640625" style="3" customWidth="1"/>
    <col min="270" max="270" width="7.08203125" style="3" customWidth="1"/>
    <col min="271" max="271" width="9.6640625" style="3" customWidth="1"/>
    <col min="272" max="272" width="6.5" style="3" customWidth="1"/>
    <col min="273" max="273" width="7.83203125" style="3" customWidth="1"/>
    <col min="274" max="274" width="9" style="3"/>
    <col min="275" max="276" width="13.08203125" style="3" customWidth="1"/>
    <col min="277" max="277" width="7.83203125" style="3" customWidth="1"/>
    <col min="278" max="278" width="9.83203125" style="3" customWidth="1"/>
    <col min="279" max="279" width="5.5" style="3" customWidth="1"/>
    <col min="280" max="509" width="9" style="3"/>
    <col min="510" max="510" width="3" style="3" customWidth="1"/>
    <col min="511" max="512" width="9.33203125" style="3" customWidth="1"/>
    <col min="513" max="513" width="5.33203125" style="3" customWidth="1"/>
    <col min="514" max="514" width="4.6640625" style="3" customWidth="1"/>
    <col min="515" max="515" width="4.58203125" style="3" customWidth="1"/>
    <col min="516" max="516" width="4.83203125" style="3" customWidth="1"/>
    <col min="517" max="517" width="10.6640625" style="3" customWidth="1"/>
    <col min="518" max="518" width="8.5" style="3" customWidth="1"/>
    <col min="519" max="519" width="11.33203125" style="3" customWidth="1"/>
    <col min="520" max="520" width="4.33203125" style="3" customWidth="1"/>
    <col min="521" max="523" width="9.5" style="3" customWidth="1"/>
    <col min="524" max="525" width="7.6640625" style="3" customWidth="1"/>
    <col min="526" max="526" width="7.08203125" style="3" customWidth="1"/>
    <col min="527" max="527" width="9.6640625" style="3" customWidth="1"/>
    <col min="528" max="528" width="6.5" style="3" customWidth="1"/>
    <col min="529" max="529" width="7.83203125" style="3" customWidth="1"/>
    <col min="530" max="530" width="9" style="3"/>
    <col min="531" max="532" width="13.08203125" style="3" customWidth="1"/>
    <col min="533" max="533" width="7.83203125" style="3" customWidth="1"/>
    <col min="534" max="534" width="9.83203125" style="3" customWidth="1"/>
    <col min="535" max="535" width="5.5" style="3" customWidth="1"/>
    <col min="536" max="765" width="9" style="3"/>
    <col min="766" max="766" width="3" style="3" customWidth="1"/>
    <col min="767" max="768" width="9.33203125" style="3" customWidth="1"/>
    <col min="769" max="769" width="5.33203125" style="3" customWidth="1"/>
    <col min="770" max="770" width="4.6640625" style="3" customWidth="1"/>
    <col min="771" max="771" width="4.58203125" style="3" customWidth="1"/>
    <col min="772" max="772" width="4.83203125" style="3" customWidth="1"/>
    <col min="773" max="773" width="10.6640625" style="3" customWidth="1"/>
    <col min="774" max="774" width="8.5" style="3" customWidth="1"/>
    <col min="775" max="775" width="11.33203125" style="3" customWidth="1"/>
    <col min="776" max="776" width="4.33203125" style="3" customWidth="1"/>
    <col min="777" max="779" width="9.5" style="3" customWidth="1"/>
    <col min="780" max="781" width="7.6640625" style="3" customWidth="1"/>
    <col min="782" max="782" width="7.08203125" style="3" customWidth="1"/>
    <col min="783" max="783" width="9.6640625" style="3" customWidth="1"/>
    <col min="784" max="784" width="6.5" style="3" customWidth="1"/>
    <col min="785" max="785" width="7.83203125" style="3" customWidth="1"/>
    <col min="786" max="786" width="9" style="3"/>
    <col min="787" max="788" width="13.08203125" style="3" customWidth="1"/>
    <col min="789" max="789" width="7.83203125" style="3" customWidth="1"/>
    <col min="790" max="790" width="9.83203125" style="3" customWidth="1"/>
    <col min="791" max="791" width="5.5" style="3" customWidth="1"/>
    <col min="792" max="1021" width="9" style="3"/>
    <col min="1022" max="1022" width="3" style="3" customWidth="1"/>
    <col min="1023" max="1024" width="9.33203125" style="3" customWidth="1"/>
    <col min="1025" max="1025" width="5.33203125" style="3" customWidth="1"/>
    <col min="1026" max="1026" width="4.6640625" style="3" customWidth="1"/>
    <col min="1027" max="1027" width="4.58203125" style="3" customWidth="1"/>
    <col min="1028" max="1028" width="4.83203125" style="3" customWidth="1"/>
    <col min="1029" max="1029" width="10.6640625" style="3" customWidth="1"/>
    <col min="1030" max="1030" width="8.5" style="3" customWidth="1"/>
    <col min="1031" max="1031" width="11.33203125" style="3" customWidth="1"/>
    <col min="1032" max="1032" width="4.33203125" style="3" customWidth="1"/>
    <col min="1033" max="1035" width="9.5" style="3" customWidth="1"/>
    <col min="1036" max="1037" width="7.6640625" style="3" customWidth="1"/>
    <col min="1038" max="1038" width="7.08203125" style="3" customWidth="1"/>
    <col min="1039" max="1039" width="9.6640625" style="3" customWidth="1"/>
    <col min="1040" max="1040" width="6.5" style="3" customWidth="1"/>
    <col min="1041" max="1041" width="7.83203125" style="3" customWidth="1"/>
    <col min="1042" max="1042" width="9" style="3"/>
    <col min="1043" max="1044" width="13.08203125" style="3" customWidth="1"/>
    <col min="1045" max="1045" width="7.83203125" style="3" customWidth="1"/>
    <col min="1046" max="1046" width="9.83203125" style="3" customWidth="1"/>
    <col min="1047" max="1047" width="5.5" style="3" customWidth="1"/>
    <col min="1048" max="1277" width="9" style="3"/>
    <col min="1278" max="1278" width="3" style="3" customWidth="1"/>
    <col min="1279" max="1280" width="9.33203125" style="3" customWidth="1"/>
    <col min="1281" max="1281" width="5.33203125" style="3" customWidth="1"/>
    <col min="1282" max="1282" width="4.6640625" style="3" customWidth="1"/>
    <col min="1283" max="1283" width="4.58203125" style="3" customWidth="1"/>
    <col min="1284" max="1284" width="4.83203125" style="3" customWidth="1"/>
    <col min="1285" max="1285" width="10.6640625" style="3" customWidth="1"/>
    <col min="1286" max="1286" width="8.5" style="3" customWidth="1"/>
    <col min="1287" max="1287" width="11.33203125" style="3" customWidth="1"/>
    <col min="1288" max="1288" width="4.33203125" style="3" customWidth="1"/>
    <col min="1289" max="1291" width="9.5" style="3" customWidth="1"/>
    <col min="1292" max="1293" width="7.6640625" style="3" customWidth="1"/>
    <col min="1294" max="1294" width="7.08203125" style="3" customWidth="1"/>
    <col min="1295" max="1295" width="9.6640625" style="3" customWidth="1"/>
    <col min="1296" max="1296" width="6.5" style="3" customWidth="1"/>
    <col min="1297" max="1297" width="7.83203125" style="3" customWidth="1"/>
    <col min="1298" max="1298" width="9" style="3"/>
    <col min="1299" max="1300" width="13.08203125" style="3" customWidth="1"/>
    <col min="1301" max="1301" width="7.83203125" style="3" customWidth="1"/>
    <col min="1302" max="1302" width="9.83203125" style="3" customWidth="1"/>
    <col min="1303" max="1303" width="5.5" style="3" customWidth="1"/>
    <col min="1304" max="1533" width="9" style="3"/>
    <col min="1534" max="1534" width="3" style="3" customWidth="1"/>
    <col min="1535" max="1536" width="9.33203125" style="3" customWidth="1"/>
    <col min="1537" max="1537" width="5.33203125" style="3" customWidth="1"/>
    <col min="1538" max="1538" width="4.6640625" style="3" customWidth="1"/>
    <col min="1539" max="1539" width="4.58203125" style="3" customWidth="1"/>
    <col min="1540" max="1540" width="4.83203125" style="3" customWidth="1"/>
    <col min="1541" max="1541" width="10.6640625" style="3" customWidth="1"/>
    <col min="1542" max="1542" width="8.5" style="3" customWidth="1"/>
    <col min="1543" max="1543" width="11.33203125" style="3" customWidth="1"/>
    <col min="1544" max="1544" width="4.33203125" style="3" customWidth="1"/>
    <col min="1545" max="1547" width="9.5" style="3" customWidth="1"/>
    <col min="1548" max="1549" width="7.6640625" style="3" customWidth="1"/>
    <col min="1550" max="1550" width="7.08203125" style="3" customWidth="1"/>
    <col min="1551" max="1551" width="9.6640625" style="3" customWidth="1"/>
    <col min="1552" max="1552" width="6.5" style="3" customWidth="1"/>
    <col min="1553" max="1553" width="7.83203125" style="3" customWidth="1"/>
    <col min="1554" max="1554" width="9" style="3"/>
    <col min="1555" max="1556" width="13.08203125" style="3" customWidth="1"/>
    <col min="1557" max="1557" width="7.83203125" style="3" customWidth="1"/>
    <col min="1558" max="1558" width="9.83203125" style="3" customWidth="1"/>
    <col min="1559" max="1559" width="5.5" style="3" customWidth="1"/>
    <col min="1560" max="1789" width="9" style="3"/>
    <col min="1790" max="1790" width="3" style="3" customWidth="1"/>
    <col min="1791" max="1792" width="9.33203125" style="3" customWidth="1"/>
    <col min="1793" max="1793" width="5.33203125" style="3" customWidth="1"/>
    <col min="1794" max="1794" width="4.6640625" style="3" customWidth="1"/>
    <col min="1795" max="1795" width="4.58203125" style="3" customWidth="1"/>
    <col min="1796" max="1796" width="4.83203125" style="3" customWidth="1"/>
    <col min="1797" max="1797" width="10.6640625" style="3" customWidth="1"/>
    <col min="1798" max="1798" width="8.5" style="3" customWidth="1"/>
    <col min="1799" max="1799" width="11.33203125" style="3" customWidth="1"/>
    <col min="1800" max="1800" width="4.33203125" style="3" customWidth="1"/>
    <col min="1801" max="1803" width="9.5" style="3" customWidth="1"/>
    <col min="1804" max="1805" width="7.6640625" style="3" customWidth="1"/>
    <col min="1806" max="1806" width="7.08203125" style="3" customWidth="1"/>
    <col min="1807" max="1807" width="9.6640625" style="3" customWidth="1"/>
    <col min="1808" max="1808" width="6.5" style="3" customWidth="1"/>
    <col min="1809" max="1809" width="7.83203125" style="3" customWidth="1"/>
    <col min="1810" max="1810" width="9" style="3"/>
    <col min="1811" max="1812" width="13.08203125" style="3" customWidth="1"/>
    <col min="1813" max="1813" width="7.83203125" style="3" customWidth="1"/>
    <col min="1814" max="1814" width="9.83203125" style="3" customWidth="1"/>
    <col min="1815" max="1815" width="5.5" style="3" customWidth="1"/>
    <col min="1816" max="2045" width="9" style="3"/>
    <col min="2046" max="2046" width="3" style="3" customWidth="1"/>
    <col min="2047" max="2048" width="9.33203125" style="3" customWidth="1"/>
    <col min="2049" max="2049" width="5.33203125" style="3" customWidth="1"/>
    <col min="2050" max="2050" width="4.6640625" style="3" customWidth="1"/>
    <col min="2051" max="2051" width="4.58203125" style="3" customWidth="1"/>
    <col min="2052" max="2052" width="4.83203125" style="3" customWidth="1"/>
    <col min="2053" max="2053" width="10.6640625" style="3" customWidth="1"/>
    <col min="2054" max="2054" width="8.5" style="3" customWidth="1"/>
    <col min="2055" max="2055" width="11.33203125" style="3" customWidth="1"/>
    <col min="2056" max="2056" width="4.33203125" style="3" customWidth="1"/>
    <col min="2057" max="2059" width="9.5" style="3" customWidth="1"/>
    <col min="2060" max="2061" width="7.6640625" style="3" customWidth="1"/>
    <col min="2062" max="2062" width="7.08203125" style="3" customWidth="1"/>
    <col min="2063" max="2063" width="9.6640625" style="3" customWidth="1"/>
    <col min="2064" max="2064" width="6.5" style="3" customWidth="1"/>
    <col min="2065" max="2065" width="7.83203125" style="3" customWidth="1"/>
    <col min="2066" max="2066" width="9" style="3"/>
    <col min="2067" max="2068" width="13.08203125" style="3" customWidth="1"/>
    <col min="2069" max="2069" width="7.83203125" style="3" customWidth="1"/>
    <col min="2070" max="2070" width="9.83203125" style="3" customWidth="1"/>
    <col min="2071" max="2071" width="5.5" style="3" customWidth="1"/>
    <col min="2072" max="2301" width="9" style="3"/>
    <col min="2302" max="2302" width="3" style="3" customWidth="1"/>
    <col min="2303" max="2304" width="9.33203125" style="3" customWidth="1"/>
    <col min="2305" max="2305" width="5.33203125" style="3" customWidth="1"/>
    <col min="2306" max="2306" width="4.6640625" style="3" customWidth="1"/>
    <col min="2307" max="2307" width="4.58203125" style="3" customWidth="1"/>
    <col min="2308" max="2308" width="4.83203125" style="3" customWidth="1"/>
    <col min="2309" max="2309" width="10.6640625" style="3" customWidth="1"/>
    <col min="2310" max="2310" width="8.5" style="3" customWidth="1"/>
    <col min="2311" max="2311" width="11.33203125" style="3" customWidth="1"/>
    <col min="2312" max="2312" width="4.33203125" style="3" customWidth="1"/>
    <col min="2313" max="2315" width="9.5" style="3" customWidth="1"/>
    <col min="2316" max="2317" width="7.6640625" style="3" customWidth="1"/>
    <col min="2318" max="2318" width="7.08203125" style="3" customWidth="1"/>
    <col min="2319" max="2319" width="9.6640625" style="3" customWidth="1"/>
    <col min="2320" max="2320" width="6.5" style="3" customWidth="1"/>
    <col min="2321" max="2321" width="7.83203125" style="3" customWidth="1"/>
    <col min="2322" max="2322" width="9" style="3"/>
    <col min="2323" max="2324" width="13.08203125" style="3" customWidth="1"/>
    <col min="2325" max="2325" width="7.83203125" style="3" customWidth="1"/>
    <col min="2326" max="2326" width="9.83203125" style="3" customWidth="1"/>
    <col min="2327" max="2327" width="5.5" style="3" customWidth="1"/>
    <col min="2328" max="2557" width="9" style="3"/>
    <col min="2558" max="2558" width="3" style="3" customWidth="1"/>
    <col min="2559" max="2560" width="9.33203125" style="3" customWidth="1"/>
    <col min="2561" max="2561" width="5.33203125" style="3" customWidth="1"/>
    <col min="2562" max="2562" width="4.6640625" style="3" customWidth="1"/>
    <col min="2563" max="2563" width="4.58203125" style="3" customWidth="1"/>
    <col min="2564" max="2564" width="4.83203125" style="3" customWidth="1"/>
    <col min="2565" max="2565" width="10.6640625" style="3" customWidth="1"/>
    <col min="2566" max="2566" width="8.5" style="3" customWidth="1"/>
    <col min="2567" max="2567" width="11.33203125" style="3" customWidth="1"/>
    <col min="2568" max="2568" width="4.33203125" style="3" customWidth="1"/>
    <col min="2569" max="2571" width="9.5" style="3" customWidth="1"/>
    <col min="2572" max="2573" width="7.6640625" style="3" customWidth="1"/>
    <col min="2574" max="2574" width="7.08203125" style="3" customWidth="1"/>
    <col min="2575" max="2575" width="9.6640625" style="3" customWidth="1"/>
    <col min="2576" max="2576" width="6.5" style="3" customWidth="1"/>
    <col min="2577" max="2577" width="7.83203125" style="3" customWidth="1"/>
    <col min="2578" max="2578" width="9" style="3"/>
    <col min="2579" max="2580" width="13.08203125" style="3" customWidth="1"/>
    <col min="2581" max="2581" width="7.83203125" style="3" customWidth="1"/>
    <col min="2582" max="2582" width="9.83203125" style="3" customWidth="1"/>
    <col min="2583" max="2583" width="5.5" style="3" customWidth="1"/>
    <col min="2584" max="2813" width="9" style="3"/>
    <col min="2814" max="2814" width="3" style="3" customWidth="1"/>
    <col min="2815" max="2816" width="9.33203125" style="3" customWidth="1"/>
    <col min="2817" max="2817" width="5.33203125" style="3" customWidth="1"/>
    <col min="2818" max="2818" width="4.6640625" style="3" customWidth="1"/>
    <col min="2819" max="2819" width="4.58203125" style="3" customWidth="1"/>
    <col min="2820" max="2820" width="4.83203125" style="3" customWidth="1"/>
    <col min="2821" max="2821" width="10.6640625" style="3" customWidth="1"/>
    <col min="2822" max="2822" width="8.5" style="3" customWidth="1"/>
    <col min="2823" max="2823" width="11.33203125" style="3" customWidth="1"/>
    <col min="2824" max="2824" width="4.33203125" style="3" customWidth="1"/>
    <col min="2825" max="2827" width="9.5" style="3" customWidth="1"/>
    <col min="2828" max="2829" width="7.6640625" style="3" customWidth="1"/>
    <col min="2830" max="2830" width="7.08203125" style="3" customWidth="1"/>
    <col min="2831" max="2831" width="9.6640625" style="3" customWidth="1"/>
    <col min="2832" max="2832" width="6.5" style="3" customWidth="1"/>
    <col min="2833" max="2833" width="7.83203125" style="3" customWidth="1"/>
    <col min="2834" max="2834" width="9" style="3"/>
    <col min="2835" max="2836" width="13.08203125" style="3" customWidth="1"/>
    <col min="2837" max="2837" width="7.83203125" style="3" customWidth="1"/>
    <col min="2838" max="2838" width="9.83203125" style="3" customWidth="1"/>
    <col min="2839" max="2839" width="5.5" style="3" customWidth="1"/>
    <col min="2840" max="3069" width="9" style="3"/>
    <col min="3070" max="3070" width="3" style="3" customWidth="1"/>
    <col min="3071" max="3072" width="9.33203125" style="3" customWidth="1"/>
    <col min="3073" max="3073" width="5.33203125" style="3" customWidth="1"/>
    <col min="3074" max="3074" width="4.6640625" style="3" customWidth="1"/>
    <col min="3075" max="3075" width="4.58203125" style="3" customWidth="1"/>
    <col min="3076" max="3076" width="4.83203125" style="3" customWidth="1"/>
    <col min="3077" max="3077" width="10.6640625" style="3" customWidth="1"/>
    <col min="3078" max="3078" width="8.5" style="3" customWidth="1"/>
    <col min="3079" max="3079" width="11.33203125" style="3" customWidth="1"/>
    <col min="3080" max="3080" width="4.33203125" style="3" customWidth="1"/>
    <col min="3081" max="3083" width="9.5" style="3" customWidth="1"/>
    <col min="3084" max="3085" width="7.6640625" style="3" customWidth="1"/>
    <col min="3086" max="3086" width="7.08203125" style="3" customWidth="1"/>
    <col min="3087" max="3087" width="9.6640625" style="3" customWidth="1"/>
    <col min="3088" max="3088" width="6.5" style="3" customWidth="1"/>
    <col min="3089" max="3089" width="7.83203125" style="3" customWidth="1"/>
    <col min="3090" max="3090" width="9" style="3"/>
    <col min="3091" max="3092" width="13.08203125" style="3" customWidth="1"/>
    <col min="3093" max="3093" width="7.83203125" style="3" customWidth="1"/>
    <col min="3094" max="3094" width="9.83203125" style="3" customWidth="1"/>
    <col min="3095" max="3095" width="5.5" style="3" customWidth="1"/>
    <col min="3096" max="3325" width="9" style="3"/>
    <col min="3326" max="3326" width="3" style="3" customWidth="1"/>
    <col min="3327" max="3328" width="9.33203125" style="3" customWidth="1"/>
    <col min="3329" max="3329" width="5.33203125" style="3" customWidth="1"/>
    <col min="3330" max="3330" width="4.6640625" style="3" customWidth="1"/>
    <col min="3331" max="3331" width="4.58203125" style="3" customWidth="1"/>
    <col min="3332" max="3332" width="4.83203125" style="3" customWidth="1"/>
    <col min="3333" max="3333" width="10.6640625" style="3" customWidth="1"/>
    <col min="3334" max="3334" width="8.5" style="3" customWidth="1"/>
    <col min="3335" max="3335" width="11.33203125" style="3" customWidth="1"/>
    <col min="3336" max="3336" width="4.33203125" style="3" customWidth="1"/>
    <col min="3337" max="3339" width="9.5" style="3" customWidth="1"/>
    <col min="3340" max="3341" width="7.6640625" style="3" customWidth="1"/>
    <col min="3342" max="3342" width="7.08203125" style="3" customWidth="1"/>
    <col min="3343" max="3343" width="9.6640625" style="3" customWidth="1"/>
    <col min="3344" max="3344" width="6.5" style="3" customWidth="1"/>
    <col min="3345" max="3345" width="7.83203125" style="3" customWidth="1"/>
    <col min="3346" max="3346" width="9" style="3"/>
    <col min="3347" max="3348" width="13.08203125" style="3" customWidth="1"/>
    <col min="3349" max="3349" width="7.83203125" style="3" customWidth="1"/>
    <col min="3350" max="3350" width="9.83203125" style="3" customWidth="1"/>
    <col min="3351" max="3351" width="5.5" style="3" customWidth="1"/>
    <col min="3352" max="3581" width="9" style="3"/>
    <col min="3582" max="3582" width="3" style="3" customWidth="1"/>
    <col min="3583" max="3584" width="9.33203125" style="3" customWidth="1"/>
    <col min="3585" max="3585" width="5.33203125" style="3" customWidth="1"/>
    <col min="3586" max="3586" width="4.6640625" style="3" customWidth="1"/>
    <col min="3587" max="3587" width="4.58203125" style="3" customWidth="1"/>
    <col min="3588" max="3588" width="4.83203125" style="3" customWidth="1"/>
    <col min="3589" max="3589" width="10.6640625" style="3" customWidth="1"/>
    <col min="3590" max="3590" width="8.5" style="3" customWidth="1"/>
    <col min="3591" max="3591" width="11.33203125" style="3" customWidth="1"/>
    <col min="3592" max="3592" width="4.33203125" style="3" customWidth="1"/>
    <col min="3593" max="3595" width="9.5" style="3" customWidth="1"/>
    <col min="3596" max="3597" width="7.6640625" style="3" customWidth="1"/>
    <col min="3598" max="3598" width="7.08203125" style="3" customWidth="1"/>
    <col min="3599" max="3599" width="9.6640625" style="3" customWidth="1"/>
    <col min="3600" max="3600" width="6.5" style="3" customWidth="1"/>
    <col min="3601" max="3601" width="7.83203125" style="3" customWidth="1"/>
    <col min="3602" max="3602" width="9" style="3"/>
    <col min="3603" max="3604" width="13.08203125" style="3" customWidth="1"/>
    <col min="3605" max="3605" width="7.83203125" style="3" customWidth="1"/>
    <col min="3606" max="3606" width="9.83203125" style="3" customWidth="1"/>
    <col min="3607" max="3607" width="5.5" style="3" customWidth="1"/>
    <col min="3608" max="3837" width="9" style="3"/>
    <col min="3838" max="3838" width="3" style="3" customWidth="1"/>
    <col min="3839" max="3840" width="9.33203125" style="3" customWidth="1"/>
    <col min="3841" max="3841" width="5.33203125" style="3" customWidth="1"/>
    <col min="3842" max="3842" width="4.6640625" style="3" customWidth="1"/>
    <col min="3843" max="3843" width="4.58203125" style="3" customWidth="1"/>
    <col min="3844" max="3844" width="4.83203125" style="3" customWidth="1"/>
    <col min="3845" max="3845" width="10.6640625" style="3" customWidth="1"/>
    <col min="3846" max="3846" width="8.5" style="3" customWidth="1"/>
    <col min="3847" max="3847" width="11.33203125" style="3" customWidth="1"/>
    <col min="3848" max="3848" width="4.33203125" style="3" customWidth="1"/>
    <col min="3849" max="3851" width="9.5" style="3" customWidth="1"/>
    <col min="3852" max="3853" width="7.6640625" style="3" customWidth="1"/>
    <col min="3854" max="3854" width="7.08203125" style="3" customWidth="1"/>
    <col min="3855" max="3855" width="9.6640625" style="3" customWidth="1"/>
    <col min="3856" max="3856" width="6.5" style="3" customWidth="1"/>
    <col min="3857" max="3857" width="7.83203125" style="3" customWidth="1"/>
    <col min="3858" max="3858" width="9" style="3"/>
    <col min="3859" max="3860" width="13.08203125" style="3" customWidth="1"/>
    <col min="3861" max="3861" width="7.83203125" style="3" customWidth="1"/>
    <col min="3862" max="3862" width="9.83203125" style="3" customWidth="1"/>
    <col min="3863" max="3863" width="5.5" style="3" customWidth="1"/>
    <col min="3864" max="4093" width="9" style="3"/>
    <col min="4094" max="4094" width="3" style="3" customWidth="1"/>
    <col min="4095" max="4096" width="9.33203125" style="3" customWidth="1"/>
    <col min="4097" max="4097" width="5.33203125" style="3" customWidth="1"/>
    <col min="4098" max="4098" width="4.6640625" style="3" customWidth="1"/>
    <col min="4099" max="4099" width="4.58203125" style="3" customWidth="1"/>
    <col min="4100" max="4100" width="4.83203125" style="3" customWidth="1"/>
    <col min="4101" max="4101" width="10.6640625" style="3" customWidth="1"/>
    <col min="4102" max="4102" width="8.5" style="3" customWidth="1"/>
    <col min="4103" max="4103" width="11.33203125" style="3" customWidth="1"/>
    <col min="4104" max="4104" width="4.33203125" style="3" customWidth="1"/>
    <col min="4105" max="4107" width="9.5" style="3" customWidth="1"/>
    <col min="4108" max="4109" width="7.6640625" style="3" customWidth="1"/>
    <col min="4110" max="4110" width="7.08203125" style="3" customWidth="1"/>
    <col min="4111" max="4111" width="9.6640625" style="3" customWidth="1"/>
    <col min="4112" max="4112" width="6.5" style="3" customWidth="1"/>
    <col min="4113" max="4113" width="7.83203125" style="3" customWidth="1"/>
    <col min="4114" max="4114" width="9" style="3"/>
    <col min="4115" max="4116" width="13.08203125" style="3" customWidth="1"/>
    <col min="4117" max="4117" width="7.83203125" style="3" customWidth="1"/>
    <col min="4118" max="4118" width="9.83203125" style="3" customWidth="1"/>
    <col min="4119" max="4119" width="5.5" style="3" customWidth="1"/>
    <col min="4120" max="4349" width="9" style="3"/>
    <col min="4350" max="4350" width="3" style="3" customWidth="1"/>
    <col min="4351" max="4352" width="9.33203125" style="3" customWidth="1"/>
    <col min="4353" max="4353" width="5.33203125" style="3" customWidth="1"/>
    <col min="4354" max="4354" width="4.6640625" style="3" customWidth="1"/>
    <col min="4355" max="4355" width="4.58203125" style="3" customWidth="1"/>
    <col min="4356" max="4356" width="4.83203125" style="3" customWidth="1"/>
    <col min="4357" max="4357" width="10.6640625" style="3" customWidth="1"/>
    <col min="4358" max="4358" width="8.5" style="3" customWidth="1"/>
    <col min="4359" max="4359" width="11.33203125" style="3" customWidth="1"/>
    <col min="4360" max="4360" width="4.33203125" style="3" customWidth="1"/>
    <col min="4361" max="4363" width="9.5" style="3" customWidth="1"/>
    <col min="4364" max="4365" width="7.6640625" style="3" customWidth="1"/>
    <col min="4366" max="4366" width="7.08203125" style="3" customWidth="1"/>
    <col min="4367" max="4367" width="9.6640625" style="3" customWidth="1"/>
    <col min="4368" max="4368" width="6.5" style="3" customWidth="1"/>
    <col min="4369" max="4369" width="7.83203125" style="3" customWidth="1"/>
    <col min="4370" max="4370" width="9" style="3"/>
    <col min="4371" max="4372" width="13.08203125" style="3" customWidth="1"/>
    <col min="4373" max="4373" width="7.83203125" style="3" customWidth="1"/>
    <col min="4374" max="4374" width="9.83203125" style="3" customWidth="1"/>
    <col min="4375" max="4375" width="5.5" style="3" customWidth="1"/>
    <col min="4376" max="4605" width="9" style="3"/>
    <col min="4606" max="4606" width="3" style="3" customWidth="1"/>
    <col min="4607" max="4608" width="9.33203125" style="3" customWidth="1"/>
    <col min="4609" max="4609" width="5.33203125" style="3" customWidth="1"/>
    <col min="4610" max="4610" width="4.6640625" style="3" customWidth="1"/>
    <col min="4611" max="4611" width="4.58203125" style="3" customWidth="1"/>
    <col min="4612" max="4612" width="4.83203125" style="3" customWidth="1"/>
    <col min="4613" max="4613" width="10.6640625" style="3" customWidth="1"/>
    <col min="4614" max="4614" width="8.5" style="3" customWidth="1"/>
    <col min="4615" max="4615" width="11.33203125" style="3" customWidth="1"/>
    <col min="4616" max="4616" width="4.33203125" style="3" customWidth="1"/>
    <col min="4617" max="4619" width="9.5" style="3" customWidth="1"/>
    <col min="4620" max="4621" width="7.6640625" style="3" customWidth="1"/>
    <col min="4622" max="4622" width="7.08203125" style="3" customWidth="1"/>
    <col min="4623" max="4623" width="9.6640625" style="3" customWidth="1"/>
    <col min="4624" max="4624" width="6.5" style="3" customWidth="1"/>
    <col min="4625" max="4625" width="7.83203125" style="3" customWidth="1"/>
    <col min="4626" max="4626" width="9" style="3"/>
    <col min="4627" max="4628" width="13.08203125" style="3" customWidth="1"/>
    <col min="4629" max="4629" width="7.83203125" style="3" customWidth="1"/>
    <col min="4630" max="4630" width="9.83203125" style="3" customWidth="1"/>
    <col min="4631" max="4631" width="5.5" style="3" customWidth="1"/>
    <col min="4632" max="4861" width="9" style="3"/>
    <col min="4862" max="4862" width="3" style="3" customWidth="1"/>
    <col min="4863" max="4864" width="9.33203125" style="3" customWidth="1"/>
    <col min="4865" max="4865" width="5.33203125" style="3" customWidth="1"/>
    <col min="4866" max="4866" width="4.6640625" style="3" customWidth="1"/>
    <col min="4867" max="4867" width="4.58203125" style="3" customWidth="1"/>
    <col min="4868" max="4868" width="4.83203125" style="3" customWidth="1"/>
    <col min="4869" max="4869" width="10.6640625" style="3" customWidth="1"/>
    <col min="4870" max="4870" width="8.5" style="3" customWidth="1"/>
    <col min="4871" max="4871" width="11.33203125" style="3" customWidth="1"/>
    <col min="4872" max="4872" width="4.33203125" style="3" customWidth="1"/>
    <col min="4873" max="4875" width="9.5" style="3" customWidth="1"/>
    <col min="4876" max="4877" width="7.6640625" style="3" customWidth="1"/>
    <col min="4878" max="4878" width="7.08203125" style="3" customWidth="1"/>
    <col min="4879" max="4879" width="9.6640625" style="3" customWidth="1"/>
    <col min="4880" max="4880" width="6.5" style="3" customWidth="1"/>
    <col min="4881" max="4881" width="7.83203125" style="3" customWidth="1"/>
    <col min="4882" max="4882" width="9" style="3"/>
    <col min="4883" max="4884" width="13.08203125" style="3" customWidth="1"/>
    <col min="4885" max="4885" width="7.83203125" style="3" customWidth="1"/>
    <col min="4886" max="4886" width="9.83203125" style="3" customWidth="1"/>
    <col min="4887" max="4887" width="5.5" style="3" customWidth="1"/>
    <col min="4888" max="5117" width="9" style="3"/>
    <col min="5118" max="5118" width="3" style="3" customWidth="1"/>
    <col min="5119" max="5120" width="9.33203125" style="3" customWidth="1"/>
    <col min="5121" max="5121" width="5.33203125" style="3" customWidth="1"/>
    <col min="5122" max="5122" width="4.6640625" style="3" customWidth="1"/>
    <col min="5123" max="5123" width="4.58203125" style="3" customWidth="1"/>
    <col min="5124" max="5124" width="4.83203125" style="3" customWidth="1"/>
    <col min="5125" max="5125" width="10.6640625" style="3" customWidth="1"/>
    <col min="5126" max="5126" width="8.5" style="3" customWidth="1"/>
    <col min="5127" max="5127" width="11.33203125" style="3" customWidth="1"/>
    <col min="5128" max="5128" width="4.33203125" style="3" customWidth="1"/>
    <col min="5129" max="5131" width="9.5" style="3" customWidth="1"/>
    <col min="5132" max="5133" width="7.6640625" style="3" customWidth="1"/>
    <col min="5134" max="5134" width="7.08203125" style="3" customWidth="1"/>
    <col min="5135" max="5135" width="9.6640625" style="3" customWidth="1"/>
    <col min="5136" max="5136" width="6.5" style="3" customWidth="1"/>
    <col min="5137" max="5137" width="7.83203125" style="3" customWidth="1"/>
    <col min="5138" max="5138" width="9" style="3"/>
    <col min="5139" max="5140" width="13.08203125" style="3" customWidth="1"/>
    <col min="5141" max="5141" width="7.83203125" style="3" customWidth="1"/>
    <col min="5142" max="5142" width="9.83203125" style="3" customWidth="1"/>
    <col min="5143" max="5143" width="5.5" style="3" customWidth="1"/>
    <col min="5144" max="5373" width="9" style="3"/>
    <col min="5374" max="5374" width="3" style="3" customWidth="1"/>
    <col min="5375" max="5376" width="9.33203125" style="3" customWidth="1"/>
    <col min="5377" max="5377" width="5.33203125" style="3" customWidth="1"/>
    <col min="5378" max="5378" width="4.6640625" style="3" customWidth="1"/>
    <col min="5379" max="5379" width="4.58203125" style="3" customWidth="1"/>
    <col min="5380" max="5380" width="4.83203125" style="3" customWidth="1"/>
    <col min="5381" max="5381" width="10.6640625" style="3" customWidth="1"/>
    <col min="5382" max="5382" width="8.5" style="3" customWidth="1"/>
    <col min="5383" max="5383" width="11.33203125" style="3" customWidth="1"/>
    <col min="5384" max="5384" width="4.33203125" style="3" customWidth="1"/>
    <col min="5385" max="5387" width="9.5" style="3" customWidth="1"/>
    <col min="5388" max="5389" width="7.6640625" style="3" customWidth="1"/>
    <col min="5390" max="5390" width="7.08203125" style="3" customWidth="1"/>
    <col min="5391" max="5391" width="9.6640625" style="3" customWidth="1"/>
    <col min="5392" max="5392" width="6.5" style="3" customWidth="1"/>
    <col min="5393" max="5393" width="7.83203125" style="3" customWidth="1"/>
    <col min="5394" max="5394" width="9" style="3"/>
    <col min="5395" max="5396" width="13.08203125" style="3" customWidth="1"/>
    <col min="5397" max="5397" width="7.83203125" style="3" customWidth="1"/>
    <col min="5398" max="5398" width="9.83203125" style="3" customWidth="1"/>
    <col min="5399" max="5399" width="5.5" style="3" customWidth="1"/>
    <col min="5400" max="5629" width="9" style="3"/>
    <col min="5630" max="5630" width="3" style="3" customWidth="1"/>
    <col min="5631" max="5632" width="9.33203125" style="3" customWidth="1"/>
    <col min="5633" max="5633" width="5.33203125" style="3" customWidth="1"/>
    <col min="5634" max="5634" width="4.6640625" style="3" customWidth="1"/>
    <col min="5635" max="5635" width="4.58203125" style="3" customWidth="1"/>
    <col min="5636" max="5636" width="4.83203125" style="3" customWidth="1"/>
    <col min="5637" max="5637" width="10.6640625" style="3" customWidth="1"/>
    <col min="5638" max="5638" width="8.5" style="3" customWidth="1"/>
    <col min="5639" max="5639" width="11.33203125" style="3" customWidth="1"/>
    <col min="5640" max="5640" width="4.33203125" style="3" customWidth="1"/>
    <col min="5641" max="5643" width="9.5" style="3" customWidth="1"/>
    <col min="5644" max="5645" width="7.6640625" style="3" customWidth="1"/>
    <col min="5646" max="5646" width="7.08203125" style="3" customWidth="1"/>
    <col min="5647" max="5647" width="9.6640625" style="3" customWidth="1"/>
    <col min="5648" max="5648" width="6.5" style="3" customWidth="1"/>
    <col min="5649" max="5649" width="7.83203125" style="3" customWidth="1"/>
    <col min="5650" max="5650" width="9" style="3"/>
    <col min="5651" max="5652" width="13.08203125" style="3" customWidth="1"/>
    <col min="5653" max="5653" width="7.83203125" style="3" customWidth="1"/>
    <col min="5654" max="5654" width="9.83203125" style="3" customWidth="1"/>
    <col min="5655" max="5655" width="5.5" style="3" customWidth="1"/>
    <col min="5656" max="5885" width="9" style="3"/>
    <col min="5886" max="5886" width="3" style="3" customWidth="1"/>
    <col min="5887" max="5888" width="9.33203125" style="3" customWidth="1"/>
    <col min="5889" max="5889" width="5.33203125" style="3" customWidth="1"/>
    <col min="5890" max="5890" width="4.6640625" style="3" customWidth="1"/>
    <col min="5891" max="5891" width="4.58203125" style="3" customWidth="1"/>
    <col min="5892" max="5892" width="4.83203125" style="3" customWidth="1"/>
    <col min="5893" max="5893" width="10.6640625" style="3" customWidth="1"/>
    <col min="5894" max="5894" width="8.5" style="3" customWidth="1"/>
    <col min="5895" max="5895" width="11.33203125" style="3" customWidth="1"/>
    <col min="5896" max="5896" width="4.33203125" style="3" customWidth="1"/>
    <col min="5897" max="5899" width="9.5" style="3" customWidth="1"/>
    <col min="5900" max="5901" width="7.6640625" style="3" customWidth="1"/>
    <col min="5902" max="5902" width="7.08203125" style="3" customWidth="1"/>
    <col min="5903" max="5903" width="9.6640625" style="3" customWidth="1"/>
    <col min="5904" max="5904" width="6.5" style="3" customWidth="1"/>
    <col min="5905" max="5905" width="7.83203125" style="3" customWidth="1"/>
    <col min="5906" max="5906" width="9" style="3"/>
    <col min="5907" max="5908" width="13.08203125" style="3" customWidth="1"/>
    <col min="5909" max="5909" width="7.83203125" style="3" customWidth="1"/>
    <col min="5910" max="5910" width="9.83203125" style="3" customWidth="1"/>
    <col min="5911" max="5911" width="5.5" style="3" customWidth="1"/>
    <col min="5912" max="6141" width="9" style="3"/>
    <col min="6142" max="6142" width="3" style="3" customWidth="1"/>
    <col min="6143" max="6144" width="9.33203125" style="3" customWidth="1"/>
    <col min="6145" max="6145" width="5.33203125" style="3" customWidth="1"/>
    <col min="6146" max="6146" width="4.6640625" style="3" customWidth="1"/>
    <col min="6147" max="6147" width="4.58203125" style="3" customWidth="1"/>
    <col min="6148" max="6148" width="4.83203125" style="3" customWidth="1"/>
    <col min="6149" max="6149" width="10.6640625" style="3" customWidth="1"/>
    <col min="6150" max="6150" width="8.5" style="3" customWidth="1"/>
    <col min="6151" max="6151" width="11.33203125" style="3" customWidth="1"/>
    <col min="6152" max="6152" width="4.33203125" style="3" customWidth="1"/>
    <col min="6153" max="6155" width="9.5" style="3" customWidth="1"/>
    <col min="6156" max="6157" width="7.6640625" style="3" customWidth="1"/>
    <col min="6158" max="6158" width="7.08203125" style="3" customWidth="1"/>
    <col min="6159" max="6159" width="9.6640625" style="3" customWidth="1"/>
    <col min="6160" max="6160" width="6.5" style="3" customWidth="1"/>
    <col min="6161" max="6161" width="7.83203125" style="3" customWidth="1"/>
    <col min="6162" max="6162" width="9" style="3"/>
    <col min="6163" max="6164" width="13.08203125" style="3" customWidth="1"/>
    <col min="6165" max="6165" width="7.83203125" style="3" customWidth="1"/>
    <col min="6166" max="6166" width="9.83203125" style="3" customWidth="1"/>
    <col min="6167" max="6167" width="5.5" style="3" customWidth="1"/>
    <col min="6168" max="6397" width="9" style="3"/>
    <col min="6398" max="6398" width="3" style="3" customWidth="1"/>
    <col min="6399" max="6400" width="9.33203125" style="3" customWidth="1"/>
    <col min="6401" max="6401" width="5.33203125" style="3" customWidth="1"/>
    <col min="6402" max="6402" width="4.6640625" style="3" customWidth="1"/>
    <col min="6403" max="6403" width="4.58203125" style="3" customWidth="1"/>
    <col min="6404" max="6404" width="4.83203125" style="3" customWidth="1"/>
    <col min="6405" max="6405" width="10.6640625" style="3" customWidth="1"/>
    <col min="6406" max="6406" width="8.5" style="3" customWidth="1"/>
    <col min="6407" max="6407" width="11.33203125" style="3" customWidth="1"/>
    <col min="6408" max="6408" width="4.33203125" style="3" customWidth="1"/>
    <col min="6409" max="6411" width="9.5" style="3" customWidth="1"/>
    <col min="6412" max="6413" width="7.6640625" style="3" customWidth="1"/>
    <col min="6414" max="6414" width="7.08203125" style="3" customWidth="1"/>
    <col min="6415" max="6415" width="9.6640625" style="3" customWidth="1"/>
    <col min="6416" max="6416" width="6.5" style="3" customWidth="1"/>
    <col min="6417" max="6417" width="7.83203125" style="3" customWidth="1"/>
    <col min="6418" max="6418" width="9" style="3"/>
    <col min="6419" max="6420" width="13.08203125" style="3" customWidth="1"/>
    <col min="6421" max="6421" width="7.83203125" style="3" customWidth="1"/>
    <col min="6422" max="6422" width="9.83203125" style="3" customWidth="1"/>
    <col min="6423" max="6423" width="5.5" style="3" customWidth="1"/>
    <col min="6424" max="6653" width="9" style="3"/>
    <col min="6654" max="6654" width="3" style="3" customWidth="1"/>
    <col min="6655" max="6656" width="9.33203125" style="3" customWidth="1"/>
    <col min="6657" max="6657" width="5.33203125" style="3" customWidth="1"/>
    <col min="6658" max="6658" width="4.6640625" style="3" customWidth="1"/>
    <col min="6659" max="6659" width="4.58203125" style="3" customWidth="1"/>
    <col min="6660" max="6660" width="4.83203125" style="3" customWidth="1"/>
    <col min="6661" max="6661" width="10.6640625" style="3" customWidth="1"/>
    <col min="6662" max="6662" width="8.5" style="3" customWidth="1"/>
    <col min="6663" max="6663" width="11.33203125" style="3" customWidth="1"/>
    <col min="6664" max="6664" width="4.33203125" style="3" customWidth="1"/>
    <col min="6665" max="6667" width="9.5" style="3" customWidth="1"/>
    <col min="6668" max="6669" width="7.6640625" style="3" customWidth="1"/>
    <col min="6670" max="6670" width="7.08203125" style="3" customWidth="1"/>
    <col min="6671" max="6671" width="9.6640625" style="3" customWidth="1"/>
    <col min="6672" max="6672" width="6.5" style="3" customWidth="1"/>
    <col min="6673" max="6673" width="7.83203125" style="3" customWidth="1"/>
    <col min="6674" max="6674" width="9" style="3"/>
    <col min="6675" max="6676" width="13.08203125" style="3" customWidth="1"/>
    <col min="6677" max="6677" width="7.83203125" style="3" customWidth="1"/>
    <col min="6678" max="6678" width="9.83203125" style="3" customWidth="1"/>
    <col min="6679" max="6679" width="5.5" style="3" customWidth="1"/>
    <col min="6680" max="6909" width="9" style="3"/>
    <col min="6910" max="6910" width="3" style="3" customWidth="1"/>
    <col min="6911" max="6912" width="9.33203125" style="3" customWidth="1"/>
    <col min="6913" max="6913" width="5.33203125" style="3" customWidth="1"/>
    <col min="6914" max="6914" width="4.6640625" style="3" customWidth="1"/>
    <col min="6915" max="6915" width="4.58203125" style="3" customWidth="1"/>
    <col min="6916" max="6916" width="4.83203125" style="3" customWidth="1"/>
    <col min="6917" max="6917" width="10.6640625" style="3" customWidth="1"/>
    <col min="6918" max="6918" width="8.5" style="3" customWidth="1"/>
    <col min="6919" max="6919" width="11.33203125" style="3" customWidth="1"/>
    <col min="6920" max="6920" width="4.33203125" style="3" customWidth="1"/>
    <col min="6921" max="6923" width="9.5" style="3" customWidth="1"/>
    <col min="6924" max="6925" width="7.6640625" style="3" customWidth="1"/>
    <col min="6926" max="6926" width="7.08203125" style="3" customWidth="1"/>
    <col min="6927" max="6927" width="9.6640625" style="3" customWidth="1"/>
    <col min="6928" max="6928" width="6.5" style="3" customWidth="1"/>
    <col min="6929" max="6929" width="7.83203125" style="3" customWidth="1"/>
    <col min="6930" max="6930" width="9" style="3"/>
    <col min="6931" max="6932" width="13.08203125" style="3" customWidth="1"/>
    <col min="6933" max="6933" width="7.83203125" style="3" customWidth="1"/>
    <col min="6934" max="6934" width="9.83203125" style="3" customWidth="1"/>
    <col min="6935" max="6935" width="5.5" style="3" customWidth="1"/>
    <col min="6936" max="7165" width="9" style="3"/>
    <col min="7166" max="7166" width="3" style="3" customWidth="1"/>
    <col min="7167" max="7168" width="9.33203125" style="3" customWidth="1"/>
    <col min="7169" max="7169" width="5.33203125" style="3" customWidth="1"/>
    <col min="7170" max="7170" width="4.6640625" style="3" customWidth="1"/>
    <col min="7171" max="7171" width="4.58203125" style="3" customWidth="1"/>
    <col min="7172" max="7172" width="4.83203125" style="3" customWidth="1"/>
    <col min="7173" max="7173" width="10.6640625" style="3" customWidth="1"/>
    <col min="7174" max="7174" width="8.5" style="3" customWidth="1"/>
    <col min="7175" max="7175" width="11.33203125" style="3" customWidth="1"/>
    <col min="7176" max="7176" width="4.33203125" style="3" customWidth="1"/>
    <col min="7177" max="7179" width="9.5" style="3" customWidth="1"/>
    <col min="7180" max="7181" width="7.6640625" style="3" customWidth="1"/>
    <col min="7182" max="7182" width="7.08203125" style="3" customWidth="1"/>
    <col min="7183" max="7183" width="9.6640625" style="3" customWidth="1"/>
    <col min="7184" max="7184" width="6.5" style="3" customWidth="1"/>
    <col min="7185" max="7185" width="7.83203125" style="3" customWidth="1"/>
    <col min="7186" max="7186" width="9" style="3"/>
    <col min="7187" max="7188" width="13.08203125" style="3" customWidth="1"/>
    <col min="7189" max="7189" width="7.83203125" style="3" customWidth="1"/>
    <col min="7190" max="7190" width="9.83203125" style="3" customWidth="1"/>
    <col min="7191" max="7191" width="5.5" style="3" customWidth="1"/>
    <col min="7192" max="7421" width="9" style="3"/>
    <col min="7422" max="7422" width="3" style="3" customWidth="1"/>
    <col min="7423" max="7424" width="9.33203125" style="3" customWidth="1"/>
    <col min="7425" max="7425" width="5.33203125" style="3" customWidth="1"/>
    <col min="7426" max="7426" width="4.6640625" style="3" customWidth="1"/>
    <col min="7427" max="7427" width="4.58203125" style="3" customWidth="1"/>
    <col min="7428" max="7428" width="4.83203125" style="3" customWidth="1"/>
    <col min="7429" max="7429" width="10.6640625" style="3" customWidth="1"/>
    <col min="7430" max="7430" width="8.5" style="3" customWidth="1"/>
    <col min="7431" max="7431" width="11.33203125" style="3" customWidth="1"/>
    <col min="7432" max="7432" width="4.33203125" style="3" customWidth="1"/>
    <col min="7433" max="7435" width="9.5" style="3" customWidth="1"/>
    <col min="7436" max="7437" width="7.6640625" style="3" customWidth="1"/>
    <col min="7438" max="7438" width="7.08203125" style="3" customWidth="1"/>
    <col min="7439" max="7439" width="9.6640625" style="3" customWidth="1"/>
    <col min="7440" max="7440" width="6.5" style="3" customWidth="1"/>
    <col min="7441" max="7441" width="7.83203125" style="3" customWidth="1"/>
    <col min="7442" max="7442" width="9" style="3"/>
    <col min="7443" max="7444" width="13.08203125" style="3" customWidth="1"/>
    <col min="7445" max="7445" width="7.83203125" style="3" customWidth="1"/>
    <col min="7446" max="7446" width="9.83203125" style="3" customWidth="1"/>
    <col min="7447" max="7447" width="5.5" style="3" customWidth="1"/>
    <col min="7448" max="7677" width="9" style="3"/>
    <col min="7678" max="7678" width="3" style="3" customWidth="1"/>
    <col min="7679" max="7680" width="9.33203125" style="3" customWidth="1"/>
    <col min="7681" max="7681" width="5.33203125" style="3" customWidth="1"/>
    <col min="7682" max="7682" width="4.6640625" style="3" customWidth="1"/>
    <col min="7683" max="7683" width="4.58203125" style="3" customWidth="1"/>
    <col min="7684" max="7684" width="4.83203125" style="3" customWidth="1"/>
    <col min="7685" max="7685" width="10.6640625" style="3" customWidth="1"/>
    <col min="7686" max="7686" width="8.5" style="3" customWidth="1"/>
    <col min="7687" max="7687" width="11.33203125" style="3" customWidth="1"/>
    <col min="7688" max="7688" width="4.33203125" style="3" customWidth="1"/>
    <col min="7689" max="7691" width="9.5" style="3" customWidth="1"/>
    <col min="7692" max="7693" width="7.6640625" style="3" customWidth="1"/>
    <col min="7694" max="7694" width="7.08203125" style="3" customWidth="1"/>
    <col min="7695" max="7695" width="9.6640625" style="3" customWidth="1"/>
    <col min="7696" max="7696" width="6.5" style="3" customWidth="1"/>
    <col min="7697" max="7697" width="7.83203125" style="3" customWidth="1"/>
    <col min="7698" max="7698" width="9" style="3"/>
    <col min="7699" max="7700" width="13.08203125" style="3" customWidth="1"/>
    <col min="7701" max="7701" width="7.83203125" style="3" customWidth="1"/>
    <col min="7702" max="7702" width="9.83203125" style="3" customWidth="1"/>
    <col min="7703" max="7703" width="5.5" style="3" customWidth="1"/>
    <col min="7704" max="7933" width="9" style="3"/>
    <col min="7934" max="7934" width="3" style="3" customWidth="1"/>
    <col min="7935" max="7936" width="9.33203125" style="3" customWidth="1"/>
    <col min="7937" max="7937" width="5.33203125" style="3" customWidth="1"/>
    <col min="7938" max="7938" width="4.6640625" style="3" customWidth="1"/>
    <col min="7939" max="7939" width="4.58203125" style="3" customWidth="1"/>
    <col min="7940" max="7940" width="4.83203125" style="3" customWidth="1"/>
    <col min="7941" max="7941" width="10.6640625" style="3" customWidth="1"/>
    <col min="7942" max="7942" width="8.5" style="3" customWidth="1"/>
    <col min="7943" max="7943" width="11.33203125" style="3" customWidth="1"/>
    <col min="7944" max="7944" width="4.33203125" style="3" customWidth="1"/>
    <col min="7945" max="7947" width="9.5" style="3" customWidth="1"/>
    <col min="7948" max="7949" width="7.6640625" style="3" customWidth="1"/>
    <col min="7950" max="7950" width="7.08203125" style="3" customWidth="1"/>
    <col min="7951" max="7951" width="9.6640625" style="3" customWidth="1"/>
    <col min="7952" max="7952" width="6.5" style="3" customWidth="1"/>
    <col min="7953" max="7953" width="7.83203125" style="3" customWidth="1"/>
    <col min="7954" max="7954" width="9" style="3"/>
    <col min="7955" max="7956" width="13.08203125" style="3" customWidth="1"/>
    <col min="7957" max="7957" width="7.83203125" style="3" customWidth="1"/>
    <col min="7958" max="7958" width="9.83203125" style="3" customWidth="1"/>
    <col min="7959" max="7959" width="5.5" style="3" customWidth="1"/>
    <col min="7960" max="8189" width="9" style="3"/>
    <col min="8190" max="8190" width="3" style="3" customWidth="1"/>
    <col min="8191" max="8192" width="9.33203125" style="3" customWidth="1"/>
    <col min="8193" max="8193" width="5.33203125" style="3" customWidth="1"/>
    <col min="8194" max="8194" width="4.6640625" style="3" customWidth="1"/>
    <col min="8195" max="8195" width="4.58203125" style="3" customWidth="1"/>
    <col min="8196" max="8196" width="4.83203125" style="3" customWidth="1"/>
    <col min="8197" max="8197" width="10.6640625" style="3" customWidth="1"/>
    <col min="8198" max="8198" width="8.5" style="3" customWidth="1"/>
    <col min="8199" max="8199" width="11.33203125" style="3" customWidth="1"/>
    <col min="8200" max="8200" width="4.33203125" style="3" customWidth="1"/>
    <col min="8201" max="8203" width="9.5" style="3" customWidth="1"/>
    <col min="8204" max="8205" width="7.6640625" style="3" customWidth="1"/>
    <col min="8206" max="8206" width="7.08203125" style="3" customWidth="1"/>
    <col min="8207" max="8207" width="9.6640625" style="3" customWidth="1"/>
    <col min="8208" max="8208" width="6.5" style="3" customWidth="1"/>
    <col min="8209" max="8209" width="7.83203125" style="3" customWidth="1"/>
    <col min="8210" max="8210" width="9" style="3"/>
    <col min="8211" max="8212" width="13.08203125" style="3" customWidth="1"/>
    <col min="8213" max="8213" width="7.83203125" style="3" customWidth="1"/>
    <col min="8214" max="8214" width="9.83203125" style="3" customWidth="1"/>
    <col min="8215" max="8215" width="5.5" style="3" customWidth="1"/>
    <col min="8216" max="8445" width="9" style="3"/>
    <col min="8446" max="8446" width="3" style="3" customWidth="1"/>
    <col min="8447" max="8448" width="9.33203125" style="3" customWidth="1"/>
    <col min="8449" max="8449" width="5.33203125" style="3" customWidth="1"/>
    <col min="8450" max="8450" width="4.6640625" style="3" customWidth="1"/>
    <col min="8451" max="8451" width="4.58203125" style="3" customWidth="1"/>
    <col min="8452" max="8452" width="4.83203125" style="3" customWidth="1"/>
    <col min="8453" max="8453" width="10.6640625" style="3" customWidth="1"/>
    <col min="8454" max="8454" width="8.5" style="3" customWidth="1"/>
    <col min="8455" max="8455" width="11.33203125" style="3" customWidth="1"/>
    <col min="8456" max="8456" width="4.33203125" style="3" customWidth="1"/>
    <col min="8457" max="8459" width="9.5" style="3" customWidth="1"/>
    <col min="8460" max="8461" width="7.6640625" style="3" customWidth="1"/>
    <col min="8462" max="8462" width="7.08203125" style="3" customWidth="1"/>
    <col min="8463" max="8463" width="9.6640625" style="3" customWidth="1"/>
    <col min="8464" max="8464" width="6.5" style="3" customWidth="1"/>
    <col min="8465" max="8465" width="7.83203125" style="3" customWidth="1"/>
    <col min="8466" max="8466" width="9" style="3"/>
    <col min="8467" max="8468" width="13.08203125" style="3" customWidth="1"/>
    <col min="8469" max="8469" width="7.83203125" style="3" customWidth="1"/>
    <col min="8470" max="8470" width="9.83203125" style="3" customWidth="1"/>
    <col min="8471" max="8471" width="5.5" style="3" customWidth="1"/>
    <col min="8472" max="8701" width="9" style="3"/>
    <col min="8702" max="8702" width="3" style="3" customWidth="1"/>
    <col min="8703" max="8704" width="9.33203125" style="3" customWidth="1"/>
    <col min="8705" max="8705" width="5.33203125" style="3" customWidth="1"/>
    <col min="8706" max="8706" width="4.6640625" style="3" customWidth="1"/>
    <col min="8707" max="8707" width="4.58203125" style="3" customWidth="1"/>
    <col min="8708" max="8708" width="4.83203125" style="3" customWidth="1"/>
    <col min="8709" max="8709" width="10.6640625" style="3" customWidth="1"/>
    <col min="8710" max="8710" width="8.5" style="3" customWidth="1"/>
    <col min="8711" max="8711" width="11.33203125" style="3" customWidth="1"/>
    <col min="8712" max="8712" width="4.33203125" style="3" customWidth="1"/>
    <col min="8713" max="8715" width="9.5" style="3" customWidth="1"/>
    <col min="8716" max="8717" width="7.6640625" style="3" customWidth="1"/>
    <col min="8718" max="8718" width="7.08203125" style="3" customWidth="1"/>
    <col min="8719" max="8719" width="9.6640625" style="3" customWidth="1"/>
    <col min="8720" max="8720" width="6.5" style="3" customWidth="1"/>
    <col min="8721" max="8721" width="7.83203125" style="3" customWidth="1"/>
    <col min="8722" max="8722" width="9" style="3"/>
    <col min="8723" max="8724" width="13.08203125" style="3" customWidth="1"/>
    <col min="8725" max="8725" width="7.83203125" style="3" customWidth="1"/>
    <col min="8726" max="8726" width="9.83203125" style="3" customWidth="1"/>
    <col min="8727" max="8727" width="5.5" style="3" customWidth="1"/>
    <col min="8728" max="8957" width="9" style="3"/>
    <col min="8958" max="8958" width="3" style="3" customWidth="1"/>
    <col min="8959" max="8960" width="9.33203125" style="3" customWidth="1"/>
    <col min="8961" max="8961" width="5.33203125" style="3" customWidth="1"/>
    <col min="8962" max="8962" width="4.6640625" style="3" customWidth="1"/>
    <col min="8963" max="8963" width="4.58203125" style="3" customWidth="1"/>
    <col min="8964" max="8964" width="4.83203125" style="3" customWidth="1"/>
    <col min="8965" max="8965" width="10.6640625" style="3" customWidth="1"/>
    <col min="8966" max="8966" width="8.5" style="3" customWidth="1"/>
    <col min="8967" max="8967" width="11.33203125" style="3" customWidth="1"/>
    <col min="8968" max="8968" width="4.33203125" style="3" customWidth="1"/>
    <col min="8969" max="8971" width="9.5" style="3" customWidth="1"/>
    <col min="8972" max="8973" width="7.6640625" style="3" customWidth="1"/>
    <col min="8974" max="8974" width="7.08203125" style="3" customWidth="1"/>
    <col min="8975" max="8975" width="9.6640625" style="3" customWidth="1"/>
    <col min="8976" max="8976" width="6.5" style="3" customWidth="1"/>
    <col min="8977" max="8977" width="7.83203125" style="3" customWidth="1"/>
    <col min="8978" max="8978" width="9" style="3"/>
    <col min="8979" max="8980" width="13.08203125" style="3" customWidth="1"/>
    <col min="8981" max="8981" width="7.83203125" style="3" customWidth="1"/>
    <col min="8982" max="8982" width="9.83203125" style="3" customWidth="1"/>
    <col min="8983" max="8983" width="5.5" style="3" customWidth="1"/>
    <col min="8984" max="9213" width="9" style="3"/>
    <col min="9214" max="9214" width="3" style="3" customWidth="1"/>
    <col min="9215" max="9216" width="9.33203125" style="3" customWidth="1"/>
    <col min="9217" max="9217" width="5.33203125" style="3" customWidth="1"/>
    <col min="9218" max="9218" width="4.6640625" style="3" customWidth="1"/>
    <col min="9219" max="9219" width="4.58203125" style="3" customWidth="1"/>
    <col min="9220" max="9220" width="4.83203125" style="3" customWidth="1"/>
    <col min="9221" max="9221" width="10.6640625" style="3" customWidth="1"/>
    <col min="9222" max="9222" width="8.5" style="3" customWidth="1"/>
    <col min="9223" max="9223" width="11.33203125" style="3" customWidth="1"/>
    <col min="9224" max="9224" width="4.33203125" style="3" customWidth="1"/>
    <col min="9225" max="9227" width="9.5" style="3" customWidth="1"/>
    <col min="9228" max="9229" width="7.6640625" style="3" customWidth="1"/>
    <col min="9230" max="9230" width="7.08203125" style="3" customWidth="1"/>
    <col min="9231" max="9231" width="9.6640625" style="3" customWidth="1"/>
    <col min="9232" max="9232" width="6.5" style="3" customWidth="1"/>
    <col min="9233" max="9233" width="7.83203125" style="3" customWidth="1"/>
    <col min="9234" max="9234" width="9" style="3"/>
    <col min="9235" max="9236" width="13.08203125" style="3" customWidth="1"/>
    <col min="9237" max="9237" width="7.83203125" style="3" customWidth="1"/>
    <col min="9238" max="9238" width="9.83203125" style="3" customWidth="1"/>
    <col min="9239" max="9239" width="5.5" style="3" customWidth="1"/>
    <col min="9240" max="9469" width="9" style="3"/>
    <col min="9470" max="9470" width="3" style="3" customWidth="1"/>
    <col min="9471" max="9472" width="9.33203125" style="3" customWidth="1"/>
    <col min="9473" max="9473" width="5.33203125" style="3" customWidth="1"/>
    <col min="9474" max="9474" width="4.6640625" style="3" customWidth="1"/>
    <col min="9475" max="9475" width="4.58203125" style="3" customWidth="1"/>
    <col min="9476" max="9476" width="4.83203125" style="3" customWidth="1"/>
    <col min="9477" max="9477" width="10.6640625" style="3" customWidth="1"/>
    <col min="9478" max="9478" width="8.5" style="3" customWidth="1"/>
    <col min="9479" max="9479" width="11.33203125" style="3" customWidth="1"/>
    <col min="9480" max="9480" width="4.33203125" style="3" customWidth="1"/>
    <col min="9481" max="9483" width="9.5" style="3" customWidth="1"/>
    <col min="9484" max="9485" width="7.6640625" style="3" customWidth="1"/>
    <col min="9486" max="9486" width="7.08203125" style="3" customWidth="1"/>
    <col min="9487" max="9487" width="9.6640625" style="3" customWidth="1"/>
    <col min="9488" max="9488" width="6.5" style="3" customWidth="1"/>
    <col min="9489" max="9489" width="7.83203125" style="3" customWidth="1"/>
    <col min="9490" max="9490" width="9" style="3"/>
    <col min="9491" max="9492" width="13.08203125" style="3" customWidth="1"/>
    <col min="9493" max="9493" width="7.83203125" style="3" customWidth="1"/>
    <col min="9494" max="9494" width="9.83203125" style="3" customWidth="1"/>
    <col min="9495" max="9495" width="5.5" style="3" customWidth="1"/>
    <col min="9496" max="9725" width="9" style="3"/>
    <col min="9726" max="9726" width="3" style="3" customWidth="1"/>
    <col min="9727" max="9728" width="9.33203125" style="3" customWidth="1"/>
    <col min="9729" max="9729" width="5.33203125" style="3" customWidth="1"/>
    <col min="9730" max="9730" width="4.6640625" style="3" customWidth="1"/>
    <col min="9731" max="9731" width="4.58203125" style="3" customWidth="1"/>
    <col min="9732" max="9732" width="4.83203125" style="3" customWidth="1"/>
    <col min="9733" max="9733" width="10.6640625" style="3" customWidth="1"/>
    <col min="9734" max="9734" width="8.5" style="3" customWidth="1"/>
    <col min="9735" max="9735" width="11.33203125" style="3" customWidth="1"/>
    <col min="9736" max="9736" width="4.33203125" style="3" customWidth="1"/>
    <col min="9737" max="9739" width="9.5" style="3" customWidth="1"/>
    <col min="9740" max="9741" width="7.6640625" style="3" customWidth="1"/>
    <col min="9742" max="9742" width="7.08203125" style="3" customWidth="1"/>
    <col min="9743" max="9743" width="9.6640625" style="3" customWidth="1"/>
    <col min="9744" max="9744" width="6.5" style="3" customWidth="1"/>
    <col min="9745" max="9745" width="7.83203125" style="3" customWidth="1"/>
    <col min="9746" max="9746" width="9" style="3"/>
    <col min="9747" max="9748" width="13.08203125" style="3" customWidth="1"/>
    <col min="9749" max="9749" width="7.83203125" style="3" customWidth="1"/>
    <col min="9750" max="9750" width="9.83203125" style="3" customWidth="1"/>
    <col min="9751" max="9751" width="5.5" style="3" customWidth="1"/>
    <col min="9752" max="9981" width="9" style="3"/>
    <col min="9982" max="9982" width="3" style="3" customWidth="1"/>
    <col min="9983" max="9984" width="9.33203125" style="3" customWidth="1"/>
    <col min="9985" max="9985" width="5.33203125" style="3" customWidth="1"/>
    <col min="9986" max="9986" width="4.6640625" style="3" customWidth="1"/>
    <col min="9987" max="9987" width="4.58203125" style="3" customWidth="1"/>
    <col min="9988" max="9988" width="4.83203125" style="3" customWidth="1"/>
    <col min="9989" max="9989" width="10.6640625" style="3" customWidth="1"/>
    <col min="9990" max="9990" width="8.5" style="3" customWidth="1"/>
    <col min="9991" max="9991" width="11.33203125" style="3" customWidth="1"/>
    <col min="9992" max="9992" width="4.33203125" style="3" customWidth="1"/>
    <col min="9993" max="9995" width="9.5" style="3" customWidth="1"/>
    <col min="9996" max="9997" width="7.6640625" style="3" customWidth="1"/>
    <col min="9998" max="9998" width="7.08203125" style="3" customWidth="1"/>
    <col min="9999" max="9999" width="9.6640625" style="3" customWidth="1"/>
    <col min="10000" max="10000" width="6.5" style="3" customWidth="1"/>
    <col min="10001" max="10001" width="7.83203125" style="3" customWidth="1"/>
    <col min="10002" max="10002" width="9" style="3"/>
    <col min="10003" max="10004" width="13.08203125" style="3" customWidth="1"/>
    <col min="10005" max="10005" width="7.83203125" style="3" customWidth="1"/>
    <col min="10006" max="10006" width="9.83203125" style="3" customWidth="1"/>
    <col min="10007" max="10007" width="5.5" style="3" customWidth="1"/>
    <col min="10008" max="10237" width="9" style="3"/>
    <col min="10238" max="10238" width="3" style="3" customWidth="1"/>
    <col min="10239" max="10240" width="9.33203125" style="3" customWidth="1"/>
    <col min="10241" max="10241" width="5.33203125" style="3" customWidth="1"/>
    <col min="10242" max="10242" width="4.6640625" style="3" customWidth="1"/>
    <col min="10243" max="10243" width="4.58203125" style="3" customWidth="1"/>
    <col min="10244" max="10244" width="4.83203125" style="3" customWidth="1"/>
    <col min="10245" max="10245" width="10.6640625" style="3" customWidth="1"/>
    <col min="10246" max="10246" width="8.5" style="3" customWidth="1"/>
    <col min="10247" max="10247" width="11.33203125" style="3" customWidth="1"/>
    <col min="10248" max="10248" width="4.33203125" style="3" customWidth="1"/>
    <col min="10249" max="10251" width="9.5" style="3" customWidth="1"/>
    <col min="10252" max="10253" width="7.6640625" style="3" customWidth="1"/>
    <col min="10254" max="10254" width="7.08203125" style="3" customWidth="1"/>
    <col min="10255" max="10255" width="9.6640625" style="3" customWidth="1"/>
    <col min="10256" max="10256" width="6.5" style="3" customWidth="1"/>
    <col min="10257" max="10257" width="7.83203125" style="3" customWidth="1"/>
    <col min="10258" max="10258" width="9" style="3"/>
    <col min="10259" max="10260" width="13.08203125" style="3" customWidth="1"/>
    <col min="10261" max="10261" width="7.83203125" style="3" customWidth="1"/>
    <col min="10262" max="10262" width="9.83203125" style="3" customWidth="1"/>
    <col min="10263" max="10263" width="5.5" style="3" customWidth="1"/>
    <col min="10264" max="10493" width="9" style="3"/>
    <col min="10494" max="10494" width="3" style="3" customWidth="1"/>
    <col min="10495" max="10496" width="9.33203125" style="3" customWidth="1"/>
    <col min="10497" max="10497" width="5.33203125" style="3" customWidth="1"/>
    <col min="10498" max="10498" width="4.6640625" style="3" customWidth="1"/>
    <col min="10499" max="10499" width="4.58203125" style="3" customWidth="1"/>
    <col min="10500" max="10500" width="4.83203125" style="3" customWidth="1"/>
    <col min="10501" max="10501" width="10.6640625" style="3" customWidth="1"/>
    <col min="10502" max="10502" width="8.5" style="3" customWidth="1"/>
    <col min="10503" max="10503" width="11.33203125" style="3" customWidth="1"/>
    <col min="10504" max="10504" width="4.33203125" style="3" customWidth="1"/>
    <col min="10505" max="10507" width="9.5" style="3" customWidth="1"/>
    <col min="10508" max="10509" width="7.6640625" style="3" customWidth="1"/>
    <col min="10510" max="10510" width="7.08203125" style="3" customWidth="1"/>
    <col min="10511" max="10511" width="9.6640625" style="3" customWidth="1"/>
    <col min="10512" max="10512" width="6.5" style="3" customWidth="1"/>
    <col min="10513" max="10513" width="7.83203125" style="3" customWidth="1"/>
    <col min="10514" max="10514" width="9" style="3"/>
    <col min="10515" max="10516" width="13.08203125" style="3" customWidth="1"/>
    <col min="10517" max="10517" width="7.83203125" style="3" customWidth="1"/>
    <col min="10518" max="10518" width="9.83203125" style="3" customWidth="1"/>
    <col min="10519" max="10519" width="5.5" style="3" customWidth="1"/>
    <col min="10520" max="10749" width="9" style="3"/>
    <col min="10750" max="10750" width="3" style="3" customWidth="1"/>
    <col min="10751" max="10752" width="9.33203125" style="3" customWidth="1"/>
    <col min="10753" max="10753" width="5.33203125" style="3" customWidth="1"/>
    <col min="10754" max="10754" width="4.6640625" style="3" customWidth="1"/>
    <col min="10755" max="10755" width="4.58203125" style="3" customWidth="1"/>
    <col min="10756" max="10756" width="4.83203125" style="3" customWidth="1"/>
    <col min="10757" max="10757" width="10.6640625" style="3" customWidth="1"/>
    <col min="10758" max="10758" width="8.5" style="3" customWidth="1"/>
    <col min="10759" max="10759" width="11.33203125" style="3" customWidth="1"/>
    <col min="10760" max="10760" width="4.33203125" style="3" customWidth="1"/>
    <col min="10761" max="10763" width="9.5" style="3" customWidth="1"/>
    <col min="10764" max="10765" width="7.6640625" style="3" customWidth="1"/>
    <col min="10766" max="10766" width="7.08203125" style="3" customWidth="1"/>
    <col min="10767" max="10767" width="9.6640625" style="3" customWidth="1"/>
    <col min="10768" max="10768" width="6.5" style="3" customWidth="1"/>
    <col min="10769" max="10769" width="7.83203125" style="3" customWidth="1"/>
    <col min="10770" max="10770" width="9" style="3"/>
    <col min="10771" max="10772" width="13.08203125" style="3" customWidth="1"/>
    <col min="10773" max="10773" width="7.83203125" style="3" customWidth="1"/>
    <col min="10774" max="10774" width="9.83203125" style="3" customWidth="1"/>
    <col min="10775" max="10775" width="5.5" style="3" customWidth="1"/>
    <col min="10776" max="11005" width="9" style="3"/>
    <col min="11006" max="11006" width="3" style="3" customWidth="1"/>
    <col min="11007" max="11008" width="9.33203125" style="3" customWidth="1"/>
    <col min="11009" max="11009" width="5.33203125" style="3" customWidth="1"/>
    <col min="11010" max="11010" width="4.6640625" style="3" customWidth="1"/>
    <col min="11011" max="11011" width="4.58203125" style="3" customWidth="1"/>
    <col min="11012" max="11012" width="4.83203125" style="3" customWidth="1"/>
    <col min="11013" max="11013" width="10.6640625" style="3" customWidth="1"/>
    <col min="11014" max="11014" width="8.5" style="3" customWidth="1"/>
    <col min="11015" max="11015" width="11.33203125" style="3" customWidth="1"/>
    <col min="11016" max="11016" width="4.33203125" style="3" customWidth="1"/>
    <col min="11017" max="11019" width="9.5" style="3" customWidth="1"/>
    <col min="11020" max="11021" width="7.6640625" style="3" customWidth="1"/>
    <col min="11022" max="11022" width="7.08203125" style="3" customWidth="1"/>
    <col min="11023" max="11023" width="9.6640625" style="3" customWidth="1"/>
    <col min="11024" max="11024" width="6.5" style="3" customWidth="1"/>
    <col min="11025" max="11025" width="7.83203125" style="3" customWidth="1"/>
    <col min="11026" max="11026" width="9" style="3"/>
    <col min="11027" max="11028" width="13.08203125" style="3" customWidth="1"/>
    <col min="11029" max="11029" width="7.83203125" style="3" customWidth="1"/>
    <col min="11030" max="11030" width="9.83203125" style="3" customWidth="1"/>
    <col min="11031" max="11031" width="5.5" style="3" customWidth="1"/>
    <col min="11032" max="11261" width="9" style="3"/>
    <col min="11262" max="11262" width="3" style="3" customWidth="1"/>
    <col min="11263" max="11264" width="9.33203125" style="3" customWidth="1"/>
    <col min="11265" max="11265" width="5.33203125" style="3" customWidth="1"/>
    <col min="11266" max="11266" width="4.6640625" style="3" customWidth="1"/>
    <col min="11267" max="11267" width="4.58203125" style="3" customWidth="1"/>
    <col min="11268" max="11268" width="4.83203125" style="3" customWidth="1"/>
    <col min="11269" max="11269" width="10.6640625" style="3" customWidth="1"/>
    <col min="11270" max="11270" width="8.5" style="3" customWidth="1"/>
    <col min="11271" max="11271" width="11.33203125" style="3" customWidth="1"/>
    <col min="11272" max="11272" width="4.33203125" style="3" customWidth="1"/>
    <col min="11273" max="11275" width="9.5" style="3" customWidth="1"/>
    <col min="11276" max="11277" width="7.6640625" style="3" customWidth="1"/>
    <col min="11278" max="11278" width="7.08203125" style="3" customWidth="1"/>
    <col min="11279" max="11279" width="9.6640625" style="3" customWidth="1"/>
    <col min="11280" max="11280" width="6.5" style="3" customWidth="1"/>
    <col min="11281" max="11281" width="7.83203125" style="3" customWidth="1"/>
    <col min="11282" max="11282" width="9" style="3"/>
    <col min="11283" max="11284" width="13.08203125" style="3" customWidth="1"/>
    <col min="11285" max="11285" width="7.83203125" style="3" customWidth="1"/>
    <col min="11286" max="11286" width="9.83203125" style="3" customWidth="1"/>
    <col min="11287" max="11287" width="5.5" style="3" customWidth="1"/>
    <col min="11288" max="11517" width="9" style="3"/>
    <col min="11518" max="11518" width="3" style="3" customWidth="1"/>
    <col min="11519" max="11520" width="9.33203125" style="3" customWidth="1"/>
    <col min="11521" max="11521" width="5.33203125" style="3" customWidth="1"/>
    <col min="11522" max="11522" width="4.6640625" style="3" customWidth="1"/>
    <col min="11523" max="11523" width="4.58203125" style="3" customWidth="1"/>
    <col min="11524" max="11524" width="4.83203125" style="3" customWidth="1"/>
    <col min="11525" max="11525" width="10.6640625" style="3" customWidth="1"/>
    <col min="11526" max="11526" width="8.5" style="3" customWidth="1"/>
    <col min="11527" max="11527" width="11.33203125" style="3" customWidth="1"/>
    <col min="11528" max="11528" width="4.33203125" style="3" customWidth="1"/>
    <col min="11529" max="11531" width="9.5" style="3" customWidth="1"/>
    <col min="11532" max="11533" width="7.6640625" style="3" customWidth="1"/>
    <col min="11534" max="11534" width="7.08203125" style="3" customWidth="1"/>
    <col min="11535" max="11535" width="9.6640625" style="3" customWidth="1"/>
    <col min="11536" max="11536" width="6.5" style="3" customWidth="1"/>
    <col min="11537" max="11537" width="7.83203125" style="3" customWidth="1"/>
    <col min="11538" max="11538" width="9" style="3"/>
    <col min="11539" max="11540" width="13.08203125" style="3" customWidth="1"/>
    <col min="11541" max="11541" width="7.83203125" style="3" customWidth="1"/>
    <col min="11542" max="11542" width="9.83203125" style="3" customWidth="1"/>
    <col min="11543" max="11543" width="5.5" style="3" customWidth="1"/>
    <col min="11544" max="11773" width="9" style="3"/>
    <col min="11774" max="11774" width="3" style="3" customWidth="1"/>
    <col min="11775" max="11776" width="9.33203125" style="3" customWidth="1"/>
    <col min="11777" max="11777" width="5.33203125" style="3" customWidth="1"/>
    <col min="11778" max="11778" width="4.6640625" style="3" customWidth="1"/>
    <col min="11779" max="11779" width="4.58203125" style="3" customWidth="1"/>
    <col min="11780" max="11780" width="4.83203125" style="3" customWidth="1"/>
    <col min="11781" max="11781" width="10.6640625" style="3" customWidth="1"/>
    <col min="11782" max="11782" width="8.5" style="3" customWidth="1"/>
    <col min="11783" max="11783" width="11.33203125" style="3" customWidth="1"/>
    <col min="11784" max="11784" width="4.33203125" style="3" customWidth="1"/>
    <col min="11785" max="11787" width="9.5" style="3" customWidth="1"/>
    <col min="11788" max="11789" width="7.6640625" style="3" customWidth="1"/>
    <col min="11790" max="11790" width="7.08203125" style="3" customWidth="1"/>
    <col min="11791" max="11791" width="9.6640625" style="3" customWidth="1"/>
    <col min="11792" max="11792" width="6.5" style="3" customWidth="1"/>
    <col min="11793" max="11793" width="7.83203125" style="3" customWidth="1"/>
    <col min="11794" max="11794" width="9" style="3"/>
    <col min="11795" max="11796" width="13.08203125" style="3" customWidth="1"/>
    <col min="11797" max="11797" width="7.83203125" style="3" customWidth="1"/>
    <col min="11798" max="11798" width="9.83203125" style="3" customWidth="1"/>
    <col min="11799" max="11799" width="5.5" style="3" customWidth="1"/>
    <col min="11800" max="12029" width="9" style="3"/>
    <col min="12030" max="12030" width="3" style="3" customWidth="1"/>
    <col min="12031" max="12032" width="9.33203125" style="3" customWidth="1"/>
    <col min="12033" max="12033" width="5.33203125" style="3" customWidth="1"/>
    <col min="12034" max="12034" width="4.6640625" style="3" customWidth="1"/>
    <col min="12035" max="12035" width="4.58203125" style="3" customWidth="1"/>
    <col min="12036" max="12036" width="4.83203125" style="3" customWidth="1"/>
    <col min="12037" max="12037" width="10.6640625" style="3" customWidth="1"/>
    <col min="12038" max="12038" width="8.5" style="3" customWidth="1"/>
    <col min="12039" max="12039" width="11.33203125" style="3" customWidth="1"/>
    <col min="12040" max="12040" width="4.33203125" style="3" customWidth="1"/>
    <col min="12041" max="12043" width="9.5" style="3" customWidth="1"/>
    <col min="12044" max="12045" width="7.6640625" style="3" customWidth="1"/>
    <col min="12046" max="12046" width="7.08203125" style="3" customWidth="1"/>
    <col min="12047" max="12047" width="9.6640625" style="3" customWidth="1"/>
    <col min="12048" max="12048" width="6.5" style="3" customWidth="1"/>
    <col min="12049" max="12049" width="7.83203125" style="3" customWidth="1"/>
    <col min="12050" max="12050" width="9" style="3"/>
    <col min="12051" max="12052" width="13.08203125" style="3" customWidth="1"/>
    <col min="12053" max="12053" width="7.83203125" style="3" customWidth="1"/>
    <col min="12054" max="12054" width="9.83203125" style="3" customWidth="1"/>
    <col min="12055" max="12055" width="5.5" style="3" customWidth="1"/>
    <col min="12056" max="12285" width="9" style="3"/>
    <col min="12286" max="12286" width="3" style="3" customWidth="1"/>
    <col min="12287" max="12288" width="9.33203125" style="3" customWidth="1"/>
    <col min="12289" max="12289" width="5.33203125" style="3" customWidth="1"/>
    <col min="12290" max="12290" width="4.6640625" style="3" customWidth="1"/>
    <col min="12291" max="12291" width="4.58203125" style="3" customWidth="1"/>
    <col min="12292" max="12292" width="4.83203125" style="3" customWidth="1"/>
    <col min="12293" max="12293" width="10.6640625" style="3" customWidth="1"/>
    <col min="12294" max="12294" width="8.5" style="3" customWidth="1"/>
    <col min="12295" max="12295" width="11.33203125" style="3" customWidth="1"/>
    <col min="12296" max="12296" width="4.33203125" style="3" customWidth="1"/>
    <col min="12297" max="12299" width="9.5" style="3" customWidth="1"/>
    <col min="12300" max="12301" width="7.6640625" style="3" customWidth="1"/>
    <col min="12302" max="12302" width="7.08203125" style="3" customWidth="1"/>
    <col min="12303" max="12303" width="9.6640625" style="3" customWidth="1"/>
    <col min="12304" max="12304" width="6.5" style="3" customWidth="1"/>
    <col min="12305" max="12305" width="7.83203125" style="3" customWidth="1"/>
    <col min="12306" max="12306" width="9" style="3"/>
    <col min="12307" max="12308" width="13.08203125" style="3" customWidth="1"/>
    <col min="12309" max="12309" width="7.83203125" style="3" customWidth="1"/>
    <col min="12310" max="12310" width="9.83203125" style="3" customWidth="1"/>
    <col min="12311" max="12311" width="5.5" style="3" customWidth="1"/>
    <col min="12312" max="12541" width="9" style="3"/>
    <col min="12542" max="12542" width="3" style="3" customWidth="1"/>
    <col min="12543" max="12544" width="9.33203125" style="3" customWidth="1"/>
    <col min="12545" max="12545" width="5.33203125" style="3" customWidth="1"/>
    <col min="12546" max="12546" width="4.6640625" style="3" customWidth="1"/>
    <col min="12547" max="12547" width="4.58203125" style="3" customWidth="1"/>
    <col min="12548" max="12548" width="4.83203125" style="3" customWidth="1"/>
    <col min="12549" max="12549" width="10.6640625" style="3" customWidth="1"/>
    <col min="12550" max="12550" width="8.5" style="3" customWidth="1"/>
    <col min="12551" max="12551" width="11.33203125" style="3" customWidth="1"/>
    <col min="12552" max="12552" width="4.33203125" style="3" customWidth="1"/>
    <col min="12553" max="12555" width="9.5" style="3" customWidth="1"/>
    <col min="12556" max="12557" width="7.6640625" style="3" customWidth="1"/>
    <col min="12558" max="12558" width="7.08203125" style="3" customWidth="1"/>
    <col min="12559" max="12559" width="9.6640625" style="3" customWidth="1"/>
    <col min="12560" max="12560" width="6.5" style="3" customWidth="1"/>
    <col min="12561" max="12561" width="7.83203125" style="3" customWidth="1"/>
    <col min="12562" max="12562" width="9" style="3"/>
    <col min="12563" max="12564" width="13.08203125" style="3" customWidth="1"/>
    <col min="12565" max="12565" width="7.83203125" style="3" customWidth="1"/>
    <col min="12566" max="12566" width="9.83203125" style="3" customWidth="1"/>
    <col min="12567" max="12567" width="5.5" style="3" customWidth="1"/>
    <col min="12568" max="12797" width="9" style="3"/>
    <col min="12798" max="12798" width="3" style="3" customWidth="1"/>
    <col min="12799" max="12800" width="9.33203125" style="3" customWidth="1"/>
    <col min="12801" max="12801" width="5.33203125" style="3" customWidth="1"/>
    <col min="12802" max="12802" width="4.6640625" style="3" customWidth="1"/>
    <col min="12803" max="12803" width="4.58203125" style="3" customWidth="1"/>
    <col min="12804" max="12804" width="4.83203125" style="3" customWidth="1"/>
    <col min="12805" max="12805" width="10.6640625" style="3" customWidth="1"/>
    <col min="12806" max="12806" width="8.5" style="3" customWidth="1"/>
    <col min="12807" max="12807" width="11.33203125" style="3" customWidth="1"/>
    <col min="12808" max="12808" width="4.33203125" style="3" customWidth="1"/>
    <col min="12809" max="12811" width="9.5" style="3" customWidth="1"/>
    <col min="12812" max="12813" width="7.6640625" style="3" customWidth="1"/>
    <col min="12814" max="12814" width="7.08203125" style="3" customWidth="1"/>
    <col min="12815" max="12815" width="9.6640625" style="3" customWidth="1"/>
    <col min="12816" max="12816" width="6.5" style="3" customWidth="1"/>
    <col min="12817" max="12817" width="7.83203125" style="3" customWidth="1"/>
    <col min="12818" max="12818" width="9" style="3"/>
    <col min="12819" max="12820" width="13.08203125" style="3" customWidth="1"/>
    <col min="12821" max="12821" width="7.83203125" style="3" customWidth="1"/>
    <col min="12822" max="12822" width="9.83203125" style="3" customWidth="1"/>
    <col min="12823" max="12823" width="5.5" style="3" customWidth="1"/>
    <col min="12824" max="13053" width="9" style="3"/>
    <col min="13054" max="13054" width="3" style="3" customWidth="1"/>
    <col min="13055" max="13056" width="9.33203125" style="3" customWidth="1"/>
    <col min="13057" max="13057" width="5.33203125" style="3" customWidth="1"/>
    <col min="13058" max="13058" width="4.6640625" style="3" customWidth="1"/>
    <col min="13059" max="13059" width="4.58203125" style="3" customWidth="1"/>
    <col min="13060" max="13060" width="4.83203125" style="3" customWidth="1"/>
    <col min="13061" max="13061" width="10.6640625" style="3" customWidth="1"/>
    <col min="13062" max="13062" width="8.5" style="3" customWidth="1"/>
    <col min="13063" max="13063" width="11.33203125" style="3" customWidth="1"/>
    <col min="13064" max="13064" width="4.33203125" style="3" customWidth="1"/>
    <col min="13065" max="13067" width="9.5" style="3" customWidth="1"/>
    <col min="13068" max="13069" width="7.6640625" style="3" customWidth="1"/>
    <col min="13070" max="13070" width="7.08203125" style="3" customWidth="1"/>
    <col min="13071" max="13071" width="9.6640625" style="3" customWidth="1"/>
    <col min="13072" max="13072" width="6.5" style="3" customWidth="1"/>
    <col min="13073" max="13073" width="7.83203125" style="3" customWidth="1"/>
    <col min="13074" max="13074" width="9" style="3"/>
    <col min="13075" max="13076" width="13.08203125" style="3" customWidth="1"/>
    <col min="13077" max="13077" width="7.83203125" style="3" customWidth="1"/>
    <col min="13078" max="13078" width="9.83203125" style="3" customWidth="1"/>
    <col min="13079" max="13079" width="5.5" style="3" customWidth="1"/>
    <col min="13080" max="13309" width="9" style="3"/>
    <col min="13310" max="13310" width="3" style="3" customWidth="1"/>
    <col min="13311" max="13312" width="9.33203125" style="3" customWidth="1"/>
    <col min="13313" max="13313" width="5.33203125" style="3" customWidth="1"/>
    <col min="13314" max="13314" width="4.6640625" style="3" customWidth="1"/>
    <col min="13315" max="13315" width="4.58203125" style="3" customWidth="1"/>
    <col min="13316" max="13316" width="4.83203125" style="3" customWidth="1"/>
    <col min="13317" max="13317" width="10.6640625" style="3" customWidth="1"/>
    <col min="13318" max="13318" width="8.5" style="3" customWidth="1"/>
    <col min="13319" max="13319" width="11.33203125" style="3" customWidth="1"/>
    <col min="13320" max="13320" width="4.33203125" style="3" customWidth="1"/>
    <col min="13321" max="13323" width="9.5" style="3" customWidth="1"/>
    <col min="13324" max="13325" width="7.6640625" style="3" customWidth="1"/>
    <col min="13326" max="13326" width="7.08203125" style="3" customWidth="1"/>
    <col min="13327" max="13327" width="9.6640625" style="3" customWidth="1"/>
    <col min="13328" max="13328" width="6.5" style="3" customWidth="1"/>
    <col min="13329" max="13329" width="7.83203125" style="3" customWidth="1"/>
    <col min="13330" max="13330" width="9" style="3"/>
    <col min="13331" max="13332" width="13.08203125" style="3" customWidth="1"/>
    <col min="13333" max="13333" width="7.83203125" style="3" customWidth="1"/>
    <col min="13334" max="13334" width="9.83203125" style="3" customWidth="1"/>
    <col min="13335" max="13335" width="5.5" style="3" customWidth="1"/>
    <col min="13336" max="13565" width="9" style="3"/>
    <col min="13566" max="13566" width="3" style="3" customWidth="1"/>
    <col min="13567" max="13568" width="9.33203125" style="3" customWidth="1"/>
    <col min="13569" max="13569" width="5.33203125" style="3" customWidth="1"/>
    <col min="13570" max="13570" width="4.6640625" style="3" customWidth="1"/>
    <col min="13571" max="13571" width="4.58203125" style="3" customWidth="1"/>
    <col min="13572" max="13572" width="4.83203125" style="3" customWidth="1"/>
    <col min="13573" max="13573" width="10.6640625" style="3" customWidth="1"/>
    <col min="13574" max="13574" width="8.5" style="3" customWidth="1"/>
    <col min="13575" max="13575" width="11.33203125" style="3" customWidth="1"/>
    <col min="13576" max="13576" width="4.33203125" style="3" customWidth="1"/>
    <col min="13577" max="13579" width="9.5" style="3" customWidth="1"/>
    <col min="13580" max="13581" width="7.6640625" style="3" customWidth="1"/>
    <col min="13582" max="13582" width="7.08203125" style="3" customWidth="1"/>
    <col min="13583" max="13583" width="9.6640625" style="3" customWidth="1"/>
    <col min="13584" max="13584" width="6.5" style="3" customWidth="1"/>
    <col min="13585" max="13585" width="7.83203125" style="3" customWidth="1"/>
    <col min="13586" max="13586" width="9" style="3"/>
    <col min="13587" max="13588" width="13.08203125" style="3" customWidth="1"/>
    <col min="13589" max="13589" width="7.83203125" style="3" customWidth="1"/>
    <col min="13590" max="13590" width="9.83203125" style="3" customWidth="1"/>
    <col min="13591" max="13591" width="5.5" style="3" customWidth="1"/>
    <col min="13592" max="13821" width="9" style="3"/>
    <col min="13822" max="13822" width="3" style="3" customWidth="1"/>
    <col min="13823" max="13824" width="9.33203125" style="3" customWidth="1"/>
    <col min="13825" max="13825" width="5.33203125" style="3" customWidth="1"/>
    <col min="13826" max="13826" width="4.6640625" style="3" customWidth="1"/>
    <col min="13827" max="13827" width="4.58203125" style="3" customWidth="1"/>
    <col min="13828" max="13828" width="4.83203125" style="3" customWidth="1"/>
    <col min="13829" max="13829" width="10.6640625" style="3" customWidth="1"/>
    <col min="13830" max="13830" width="8.5" style="3" customWidth="1"/>
    <col min="13831" max="13831" width="11.33203125" style="3" customWidth="1"/>
    <col min="13832" max="13832" width="4.33203125" style="3" customWidth="1"/>
    <col min="13833" max="13835" width="9.5" style="3" customWidth="1"/>
    <col min="13836" max="13837" width="7.6640625" style="3" customWidth="1"/>
    <col min="13838" max="13838" width="7.08203125" style="3" customWidth="1"/>
    <col min="13839" max="13839" width="9.6640625" style="3" customWidth="1"/>
    <col min="13840" max="13840" width="6.5" style="3" customWidth="1"/>
    <col min="13841" max="13841" width="7.83203125" style="3" customWidth="1"/>
    <col min="13842" max="13842" width="9" style="3"/>
    <col min="13843" max="13844" width="13.08203125" style="3" customWidth="1"/>
    <col min="13845" max="13845" width="7.83203125" style="3" customWidth="1"/>
    <col min="13846" max="13846" width="9.83203125" style="3" customWidth="1"/>
    <col min="13847" max="13847" width="5.5" style="3" customWidth="1"/>
    <col min="13848" max="14077" width="9" style="3"/>
    <col min="14078" max="14078" width="3" style="3" customWidth="1"/>
    <col min="14079" max="14080" width="9.33203125" style="3" customWidth="1"/>
    <col min="14081" max="14081" width="5.33203125" style="3" customWidth="1"/>
    <col min="14082" max="14082" width="4.6640625" style="3" customWidth="1"/>
    <col min="14083" max="14083" width="4.58203125" style="3" customWidth="1"/>
    <col min="14084" max="14084" width="4.83203125" style="3" customWidth="1"/>
    <col min="14085" max="14085" width="10.6640625" style="3" customWidth="1"/>
    <col min="14086" max="14086" width="8.5" style="3" customWidth="1"/>
    <col min="14087" max="14087" width="11.33203125" style="3" customWidth="1"/>
    <col min="14088" max="14088" width="4.33203125" style="3" customWidth="1"/>
    <col min="14089" max="14091" width="9.5" style="3" customWidth="1"/>
    <col min="14092" max="14093" width="7.6640625" style="3" customWidth="1"/>
    <col min="14094" max="14094" width="7.08203125" style="3" customWidth="1"/>
    <col min="14095" max="14095" width="9.6640625" style="3" customWidth="1"/>
    <col min="14096" max="14096" width="6.5" style="3" customWidth="1"/>
    <col min="14097" max="14097" width="7.83203125" style="3" customWidth="1"/>
    <col min="14098" max="14098" width="9" style="3"/>
    <col min="14099" max="14100" width="13.08203125" style="3" customWidth="1"/>
    <col min="14101" max="14101" width="7.83203125" style="3" customWidth="1"/>
    <col min="14102" max="14102" width="9.83203125" style="3" customWidth="1"/>
    <col min="14103" max="14103" width="5.5" style="3" customWidth="1"/>
    <col min="14104" max="14333" width="9" style="3"/>
    <col min="14334" max="14334" width="3" style="3" customWidth="1"/>
    <col min="14335" max="14336" width="9.33203125" style="3" customWidth="1"/>
    <col min="14337" max="14337" width="5.33203125" style="3" customWidth="1"/>
    <col min="14338" max="14338" width="4.6640625" style="3" customWidth="1"/>
    <col min="14339" max="14339" width="4.58203125" style="3" customWidth="1"/>
    <col min="14340" max="14340" width="4.83203125" style="3" customWidth="1"/>
    <col min="14341" max="14341" width="10.6640625" style="3" customWidth="1"/>
    <col min="14342" max="14342" width="8.5" style="3" customWidth="1"/>
    <col min="14343" max="14343" width="11.33203125" style="3" customWidth="1"/>
    <col min="14344" max="14344" width="4.33203125" style="3" customWidth="1"/>
    <col min="14345" max="14347" width="9.5" style="3" customWidth="1"/>
    <col min="14348" max="14349" width="7.6640625" style="3" customWidth="1"/>
    <col min="14350" max="14350" width="7.08203125" style="3" customWidth="1"/>
    <col min="14351" max="14351" width="9.6640625" style="3" customWidth="1"/>
    <col min="14352" max="14352" width="6.5" style="3" customWidth="1"/>
    <col min="14353" max="14353" width="7.83203125" style="3" customWidth="1"/>
    <col min="14354" max="14354" width="9" style="3"/>
    <col min="14355" max="14356" width="13.08203125" style="3" customWidth="1"/>
    <col min="14357" max="14357" width="7.83203125" style="3" customWidth="1"/>
    <col min="14358" max="14358" width="9.83203125" style="3" customWidth="1"/>
    <col min="14359" max="14359" width="5.5" style="3" customWidth="1"/>
    <col min="14360" max="14589" width="9" style="3"/>
    <col min="14590" max="14590" width="3" style="3" customWidth="1"/>
    <col min="14591" max="14592" width="9.33203125" style="3" customWidth="1"/>
    <col min="14593" max="14593" width="5.33203125" style="3" customWidth="1"/>
    <col min="14594" max="14594" width="4.6640625" style="3" customWidth="1"/>
    <col min="14595" max="14595" width="4.58203125" style="3" customWidth="1"/>
    <col min="14596" max="14596" width="4.83203125" style="3" customWidth="1"/>
    <col min="14597" max="14597" width="10.6640625" style="3" customWidth="1"/>
    <col min="14598" max="14598" width="8.5" style="3" customWidth="1"/>
    <col min="14599" max="14599" width="11.33203125" style="3" customWidth="1"/>
    <col min="14600" max="14600" width="4.33203125" style="3" customWidth="1"/>
    <col min="14601" max="14603" width="9.5" style="3" customWidth="1"/>
    <col min="14604" max="14605" width="7.6640625" style="3" customWidth="1"/>
    <col min="14606" max="14606" width="7.08203125" style="3" customWidth="1"/>
    <col min="14607" max="14607" width="9.6640625" style="3" customWidth="1"/>
    <col min="14608" max="14608" width="6.5" style="3" customWidth="1"/>
    <col min="14609" max="14609" width="7.83203125" style="3" customWidth="1"/>
    <col min="14610" max="14610" width="9" style="3"/>
    <col min="14611" max="14612" width="13.08203125" style="3" customWidth="1"/>
    <col min="14613" max="14613" width="7.83203125" style="3" customWidth="1"/>
    <col min="14614" max="14614" width="9.83203125" style="3" customWidth="1"/>
    <col min="14615" max="14615" width="5.5" style="3" customWidth="1"/>
    <col min="14616" max="14845" width="9" style="3"/>
    <col min="14846" max="14846" width="3" style="3" customWidth="1"/>
    <col min="14847" max="14848" width="9.33203125" style="3" customWidth="1"/>
    <col min="14849" max="14849" width="5.33203125" style="3" customWidth="1"/>
    <col min="14850" max="14850" width="4.6640625" style="3" customWidth="1"/>
    <col min="14851" max="14851" width="4.58203125" style="3" customWidth="1"/>
    <col min="14852" max="14852" width="4.83203125" style="3" customWidth="1"/>
    <col min="14853" max="14853" width="10.6640625" style="3" customWidth="1"/>
    <col min="14854" max="14854" width="8.5" style="3" customWidth="1"/>
    <col min="14855" max="14855" width="11.33203125" style="3" customWidth="1"/>
    <col min="14856" max="14856" width="4.33203125" style="3" customWidth="1"/>
    <col min="14857" max="14859" width="9.5" style="3" customWidth="1"/>
    <col min="14860" max="14861" width="7.6640625" style="3" customWidth="1"/>
    <col min="14862" max="14862" width="7.08203125" style="3" customWidth="1"/>
    <col min="14863" max="14863" width="9.6640625" style="3" customWidth="1"/>
    <col min="14864" max="14864" width="6.5" style="3" customWidth="1"/>
    <col min="14865" max="14865" width="7.83203125" style="3" customWidth="1"/>
    <col min="14866" max="14866" width="9" style="3"/>
    <col min="14867" max="14868" width="13.08203125" style="3" customWidth="1"/>
    <col min="14869" max="14869" width="7.83203125" style="3" customWidth="1"/>
    <col min="14870" max="14870" width="9.83203125" style="3" customWidth="1"/>
    <col min="14871" max="14871" width="5.5" style="3" customWidth="1"/>
    <col min="14872" max="15101" width="9" style="3"/>
    <col min="15102" max="15102" width="3" style="3" customWidth="1"/>
    <col min="15103" max="15104" width="9.33203125" style="3" customWidth="1"/>
    <col min="15105" max="15105" width="5.33203125" style="3" customWidth="1"/>
    <col min="15106" max="15106" width="4.6640625" style="3" customWidth="1"/>
    <col min="15107" max="15107" width="4.58203125" style="3" customWidth="1"/>
    <col min="15108" max="15108" width="4.83203125" style="3" customWidth="1"/>
    <col min="15109" max="15109" width="10.6640625" style="3" customWidth="1"/>
    <col min="15110" max="15110" width="8.5" style="3" customWidth="1"/>
    <col min="15111" max="15111" width="11.33203125" style="3" customWidth="1"/>
    <col min="15112" max="15112" width="4.33203125" style="3" customWidth="1"/>
    <col min="15113" max="15115" width="9.5" style="3" customWidth="1"/>
    <col min="15116" max="15117" width="7.6640625" style="3" customWidth="1"/>
    <col min="15118" max="15118" width="7.08203125" style="3" customWidth="1"/>
    <col min="15119" max="15119" width="9.6640625" style="3" customWidth="1"/>
    <col min="15120" max="15120" width="6.5" style="3" customWidth="1"/>
    <col min="15121" max="15121" width="7.83203125" style="3" customWidth="1"/>
    <col min="15122" max="15122" width="9" style="3"/>
    <col min="15123" max="15124" width="13.08203125" style="3" customWidth="1"/>
    <col min="15125" max="15125" width="7.83203125" style="3" customWidth="1"/>
    <col min="15126" max="15126" width="9.83203125" style="3" customWidth="1"/>
    <col min="15127" max="15127" width="5.5" style="3" customWidth="1"/>
    <col min="15128" max="15357" width="9" style="3"/>
    <col min="15358" max="15358" width="3" style="3" customWidth="1"/>
    <col min="15359" max="15360" width="9.33203125" style="3" customWidth="1"/>
    <col min="15361" max="15361" width="5.33203125" style="3" customWidth="1"/>
    <col min="15362" max="15362" width="4.6640625" style="3" customWidth="1"/>
    <col min="15363" max="15363" width="4.58203125" style="3" customWidth="1"/>
    <col min="15364" max="15364" width="4.83203125" style="3" customWidth="1"/>
    <col min="15365" max="15365" width="10.6640625" style="3" customWidth="1"/>
    <col min="15366" max="15366" width="8.5" style="3" customWidth="1"/>
    <col min="15367" max="15367" width="11.33203125" style="3" customWidth="1"/>
    <col min="15368" max="15368" width="4.33203125" style="3" customWidth="1"/>
    <col min="15369" max="15371" width="9.5" style="3" customWidth="1"/>
    <col min="15372" max="15373" width="7.6640625" style="3" customWidth="1"/>
    <col min="15374" max="15374" width="7.08203125" style="3" customWidth="1"/>
    <col min="15375" max="15375" width="9.6640625" style="3" customWidth="1"/>
    <col min="15376" max="15376" width="6.5" style="3" customWidth="1"/>
    <col min="15377" max="15377" width="7.83203125" style="3" customWidth="1"/>
    <col min="15378" max="15378" width="9" style="3"/>
    <col min="15379" max="15380" width="13.08203125" style="3" customWidth="1"/>
    <col min="15381" max="15381" width="7.83203125" style="3" customWidth="1"/>
    <col min="15382" max="15382" width="9.83203125" style="3" customWidth="1"/>
    <col min="15383" max="15383" width="5.5" style="3" customWidth="1"/>
    <col min="15384" max="15613" width="9" style="3"/>
    <col min="15614" max="15614" width="3" style="3" customWidth="1"/>
    <col min="15615" max="15616" width="9.33203125" style="3" customWidth="1"/>
    <col min="15617" max="15617" width="5.33203125" style="3" customWidth="1"/>
    <col min="15618" max="15618" width="4.6640625" style="3" customWidth="1"/>
    <col min="15619" max="15619" width="4.58203125" style="3" customWidth="1"/>
    <col min="15620" max="15620" width="4.83203125" style="3" customWidth="1"/>
    <col min="15621" max="15621" width="10.6640625" style="3" customWidth="1"/>
    <col min="15622" max="15622" width="8.5" style="3" customWidth="1"/>
    <col min="15623" max="15623" width="11.33203125" style="3" customWidth="1"/>
    <col min="15624" max="15624" width="4.33203125" style="3" customWidth="1"/>
    <col min="15625" max="15627" width="9.5" style="3" customWidth="1"/>
    <col min="15628" max="15629" width="7.6640625" style="3" customWidth="1"/>
    <col min="15630" max="15630" width="7.08203125" style="3" customWidth="1"/>
    <col min="15631" max="15631" width="9.6640625" style="3" customWidth="1"/>
    <col min="15632" max="15632" width="6.5" style="3" customWidth="1"/>
    <col min="15633" max="15633" width="7.83203125" style="3" customWidth="1"/>
    <col min="15634" max="15634" width="9" style="3"/>
    <col min="15635" max="15636" width="13.08203125" style="3" customWidth="1"/>
    <col min="15637" max="15637" width="7.83203125" style="3" customWidth="1"/>
    <col min="15638" max="15638" width="9.83203125" style="3" customWidth="1"/>
    <col min="15639" max="15639" width="5.5" style="3" customWidth="1"/>
    <col min="15640" max="15869" width="9" style="3"/>
    <col min="15870" max="15870" width="3" style="3" customWidth="1"/>
    <col min="15871" max="15872" width="9.33203125" style="3" customWidth="1"/>
    <col min="15873" max="15873" width="5.33203125" style="3" customWidth="1"/>
    <col min="15874" max="15874" width="4.6640625" style="3" customWidth="1"/>
    <col min="15875" max="15875" width="4.58203125" style="3" customWidth="1"/>
    <col min="15876" max="15876" width="4.83203125" style="3" customWidth="1"/>
    <col min="15877" max="15877" width="10.6640625" style="3" customWidth="1"/>
    <col min="15878" max="15878" width="8.5" style="3" customWidth="1"/>
    <col min="15879" max="15879" width="11.33203125" style="3" customWidth="1"/>
    <col min="15880" max="15880" width="4.33203125" style="3" customWidth="1"/>
    <col min="15881" max="15883" width="9.5" style="3" customWidth="1"/>
    <col min="15884" max="15885" width="7.6640625" style="3" customWidth="1"/>
    <col min="15886" max="15886" width="7.08203125" style="3" customWidth="1"/>
    <col min="15887" max="15887" width="9.6640625" style="3" customWidth="1"/>
    <col min="15888" max="15888" width="6.5" style="3" customWidth="1"/>
    <col min="15889" max="15889" width="7.83203125" style="3" customWidth="1"/>
    <col min="15890" max="15890" width="9" style="3"/>
    <col min="15891" max="15892" width="13.08203125" style="3" customWidth="1"/>
    <col min="15893" max="15893" width="7.83203125" style="3" customWidth="1"/>
    <col min="15894" max="15894" width="9.83203125" style="3" customWidth="1"/>
    <col min="15895" max="15895" width="5.5" style="3" customWidth="1"/>
    <col min="15896" max="16125" width="9" style="3"/>
    <col min="16126" max="16126" width="3" style="3" customWidth="1"/>
    <col min="16127" max="16128" width="9.33203125" style="3" customWidth="1"/>
    <col min="16129" max="16129" width="5.33203125" style="3" customWidth="1"/>
    <col min="16130" max="16130" width="4.6640625" style="3" customWidth="1"/>
    <col min="16131" max="16131" width="4.58203125" style="3" customWidth="1"/>
    <col min="16132" max="16132" width="4.83203125" style="3" customWidth="1"/>
    <col min="16133" max="16133" width="10.6640625" style="3" customWidth="1"/>
    <col min="16134" max="16134" width="8.5" style="3" customWidth="1"/>
    <col min="16135" max="16135" width="11.33203125" style="3" customWidth="1"/>
    <col min="16136" max="16136" width="4.33203125" style="3" customWidth="1"/>
    <col min="16137" max="16139" width="9.5" style="3" customWidth="1"/>
    <col min="16140" max="16141" width="7.6640625" style="3" customWidth="1"/>
    <col min="16142" max="16142" width="7.08203125" style="3" customWidth="1"/>
    <col min="16143" max="16143" width="9.6640625" style="3" customWidth="1"/>
    <col min="16144" max="16144" width="6.5" style="3" customWidth="1"/>
    <col min="16145" max="16145" width="7.83203125" style="3" customWidth="1"/>
    <col min="16146" max="16146" width="9" style="3"/>
    <col min="16147" max="16148" width="13.08203125" style="3" customWidth="1"/>
    <col min="16149" max="16149" width="7.83203125" style="3" customWidth="1"/>
    <col min="16150" max="16150" width="9.83203125" style="3" customWidth="1"/>
    <col min="16151" max="16151" width="5.5" style="3" customWidth="1"/>
    <col min="16152" max="16384" width="9" style="3"/>
  </cols>
  <sheetData>
    <row r="1" spans="1:27" s="411" customFormat="1" ht="24" x14ac:dyDescent="0.8">
      <c r="V1" s="412" t="s">
        <v>491</v>
      </c>
    </row>
    <row r="2" spans="1:27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7" s="411" customFormat="1" ht="24" x14ac:dyDescent="0.8">
      <c r="A3" s="474" t="s">
        <v>529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7" x14ac:dyDescent="0.7">
      <c r="A4" s="247"/>
      <c r="B4" s="247"/>
      <c r="C4" s="247"/>
      <c r="D4" s="247"/>
      <c r="E4" s="247"/>
      <c r="F4" s="83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</row>
    <row r="5" spans="1:27" ht="27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48"/>
      <c r="X5" s="462" t="s">
        <v>62</v>
      </c>
    </row>
    <row r="6" spans="1:27" ht="20.25" customHeight="1" x14ac:dyDescent="0.7">
      <c r="A6" s="425" t="s">
        <v>5</v>
      </c>
      <c r="B6" s="428" t="s">
        <v>68</v>
      </c>
      <c r="C6" s="428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49"/>
      <c r="X6" s="463"/>
    </row>
    <row r="7" spans="1:27" ht="15.65" customHeight="1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49" t="s">
        <v>59</v>
      </c>
      <c r="X7" s="463"/>
    </row>
    <row r="8" spans="1:27" ht="5.2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49" t="s">
        <v>60</v>
      </c>
      <c r="X8" s="463"/>
    </row>
    <row r="9" spans="1:27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49" t="s">
        <v>61</v>
      </c>
      <c r="X9" s="463"/>
    </row>
    <row r="10" spans="1:27" ht="22.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50"/>
      <c r="X10" s="464"/>
      <c r="Y10" s="29"/>
      <c r="Z10" s="29"/>
      <c r="AA10" s="29"/>
    </row>
    <row r="11" spans="1:27" s="1" customFormat="1" x14ac:dyDescent="0.7">
      <c r="A11" s="1">
        <v>1</v>
      </c>
      <c r="B11" s="1" t="s">
        <v>516</v>
      </c>
      <c r="C11" s="1">
        <v>1</v>
      </c>
      <c r="D11" s="1">
        <v>4</v>
      </c>
      <c r="E11" s="1">
        <v>1</v>
      </c>
      <c r="F11" s="1">
        <v>35</v>
      </c>
      <c r="G11" s="27">
        <f>D11*400+(E11*100+F11)</f>
        <v>1735</v>
      </c>
      <c r="H11" s="14">
        <v>100</v>
      </c>
      <c r="I11" s="73">
        <f>G11*H11</f>
        <v>173500</v>
      </c>
      <c r="J11" s="1">
        <v>1</v>
      </c>
      <c r="K11" s="59"/>
      <c r="L11" s="59"/>
      <c r="M11" s="59"/>
      <c r="O11" s="16"/>
      <c r="P11" s="16"/>
      <c r="Q11" s="59"/>
      <c r="R11" s="74"/>
      <c r="S11" s="16"/>
      <c r="T11" s="17">
        <f t="shared" ref="T11:T13" si="0">S11+I11</f>
        <v>173500</v>
      </c>
      <c r="U11" s="17">
        <f>T11</f>
        <v>173500</v>
      </c>
      <c r="V11" s="16">
        <v>0</v>
      </c>
      <c r="W11" s="76">
        <v>0</v>
      </c>
      <c r="X11" s="17">
        <f>V11*W11%</f>
        <v>0</v>
      </c>
      <c r="Y11" s="29"/>
      <c r="Z11" s="29"/>
      <c r="AA11" s="29"/>
    </row>
    <row r="12" spans="1:27" x14ac:dyDescent="0.7">
      <c r="A12" s="1">
        <v>2</v>
      </c>
      <c r="B12" s="1" t="s">
        <v>517</v>
      </c>
      <c r="C12" s="1">
        <v>1</v>
      </c>
      <c r="D12" s="1">
        <v>0</v>
      </c>
      <c r="E12" s="1">
        <v>2</v>
      </c>
      <c r="F12" s="1">
        <v>90</v>
      </c>
      <c r="G12" s="27">
        <f>D12*400+(E12*100+F12)</f>
        <v>290</v>
      </c>
      <c r="H12" s="23">
        <v>300</v>
      </c>
      <c r="I12" s="73">
        <f>G12*H12</f>
        <v>87000</v>
      </c>
      <c r="J12" s="1">
        <v>2</v>
      </c>
      <c r="K12" s="1"/>
      <c r="L12" s="1"/>
      <c r="M12" s="1"/>
      <c r="N12" s="1"/>
      <c r="O12" s="1"/>
      <c r="P12" s="1"/>
      <c r="Q12" s="1"/>
      <c r="R12" s="1"/>
      <c r="S12" s="1"/>
      <c r="T12" s="17">
        <f t="shared" si="0"/>
        <v>87000</v>
      </c>
      <c r="U12" s="17">
        <f t="shared" ref="U12:U13" si="1">T12</f>
        <v>87000</v>
      </c>
      <c r="V12" s="16">
        <v>0</v>
      </c>
      <c r="W12" s="76">
        <v>0</v>
      </c>
      <c r="X12" s="17">
        <f t="shared" ref="X12:X15" si="2">V12*W12%</f>
        <v>0</v>
      </c>
      <c r="Y12" s="29"/>
      <c r="Z12" s="29"/>
      <c r="AA12" s="29"/>
    </row>
    <row r="13" spans="1:27" x14ac:dyDescent="0.7">
      <c r="A13" s="1">
        <v>3</v>
      </c>
      <c r="B13" s="1" t="s">
        <v>518</v>
      </c>
      <c r="C13" s="1">
        <v>1</v>
      </c>
      <c r="D13" s="1">
        <v>13</v>
      </c>
      <c r="E13" s="1">
        <v>3</v>
      </c>
      <c r="F13" s="1">
        <v>61</v>
      </c>
      <c r="G13" s="27">
        <f>D13*400+(E13*100+F13)</f>
        <v>5561</v>
      </c>
      <c r="H13" s="23">
        <v>125</v>
      </c>
      <c r="I13" s="73">
        <f>G13*H13</f>
        <v>695125</v>
      </c>
      <c r="J13" s="1">
        <v>3</v>
      </c>
      <c r="K13" s="1"/>
      <c r="L13" s="1"/>
      <c r="M13" s="1"/>
      <c r="N13" s="1"/>
      <c r="O13" s="1"/>
      <c r="P13" s="1"/>
      <c r="Q13" s="1"/>
      <c r="R13" s="1"/>
      <c r="S13" s="1"/>
      <c r="T13" s="17">
        <f t="shared" si="0"/>
        <v>695125</v>
      </c>
      <c r="U13" s="17">
        <f t="shared" si="1"/>
        <v>695125</v>
      </c>
      <c r="V13" s="16">
        <v>0</v>
      </c>
      <c r="W13" s="76">
        <v>0</v>
      </c>
      <c r="X13" s="17">
        <f t="shared" si="2"/>
        <v>0</v>
      </c>
    </row>
    <row r="14" spans="1:27" x14ac:dyDescent="0.7">
      <c r="A14" s="1">
        <v>4</v>
      </c>
      <c r="B14" s="1" t="s">
        <v>519</v>
      </c>
      <c r="C14" s="1">
        <v>3</v>
      </c>
      <c r="D14" s="1">
        <v>0</v>
      </c>
      <c r="E14" s="1">
        <v>2</v>
      </c>
      <c r="F14" s="1">
        <v>50</v>
      </c>
      <c r="G14" s="27">
        <f>D14*400+(E14*100+F14)</f>
        <v>250</v>
      </c>
      <c r="H14" s="14">
        <v>300</v>
      </c>
      <c r="I14" s="73">
        <f>G14*H14</f>
        <v>75000</v>
      </c>
      <c r="J14" s="1">
        <v>4</v>
      </c>
      <c r="K14" s="1" t="s">
        <v>764</v>
      </c>
      <c r="L14" s="1"/>
      <c r="M14" s="1"/>
      <c r="N14" s="1"/>
      <c r="O14" s="1"/>
      <c r="P14" s="1"/>
      <c r="Q14" s="1"/>
      <c r="R14" s="1"/>
      <c r="S14" s="1"/>
      <c r="T14" s="17">
        <f>S14+I14</f>
        <v>75000</v>
      </c>
      <c r="U14" s="17">
        <v>58125</v>
      </c>
      <c r="V14" s="17">
        <v>16875</v>
      </c>
      <c r="W14" s="17">
        <v>0.3</v>
      </c>
      <c r="X14" s="17">
        <f t="shared" si="2"/>
        <v>50.625</v>
      </c>
    </row>
    <row r="15" spans="1:27" x14ac:dyDescent="0.7">
      <c r="A15" s="1">
        <v>5</v>
      </c>
      <c r="B15" s="1" t="s">
        <v>520</v>
      </c>
      <c r="C15" s="1">
        <v>1</v>
      </c>
      <c r="D15" s="1">
        <v>1</v>
      </c>
      <c r="E15" s="1">
        <v>3</v>
      </c>
      <c r="F15" s="1">
        <v>63</v>
      </c>
      <c r="G15" s="27">
        <f>D15*400+(E15*100+F15)</f>
        <v>763</v>
      </c>
      <c r="H15" s="23">
        <v>100</v>
      </c>
      <c r="I15" s="73">
        <f>G15*H15</f>
        <v>76300</v>
      </c>
      <c r="J15" s="1">
        <v>5</v>
      </c>
      <c r="K15" s="1"/>
      <c r="L15" s="1"/>
      <c r="M15" s="1"/>
      <c r="N15" s="1"/>
      <c r="O15" s="1"/>
      <c r="P15" s="1"/>
      <c r="Q15" s="1"/>
      <c r="R15" s="1"/>
      <c r="S15" s="1"/>
      <c r="T15" s="17">
        <f>S15+I15</f>
        <v>76300</v>
      </c>
      <c r="U15" s="17">
        <f>T15</f>
        <v>76300</v>
      </c>
      <c r="V15" s="16">
        <v>0</v>
      </c>
      <c r="W15" s="1">
        <v>0</v>
      </c>
      <c r="X15" s="17">
        <f t="shared" si="2"/>
        <v>0</v>
      </c>
    </row>
    <row r="16" spans="1:27" x14ac:dyDescent="0.7">
      <c r="U16" s="251"/>
      <c r="V16" s="68">
        <f>SUM(V11:V15)</f>
        <v>16875</v>
      </c>
      <c r="W16" s="1"/>
      <c r="X16" s="68">
        <f>SUM(X11:X15)</f>
        <v>50.625</v>
      </c>
    </row>
    <row r="17" spans="2:14" x14ac:dyDescent="0.7">
      <c r="B17" s="3" t="s">
        <v>209</v>
      </c>
      <c r="E17" s="3" t="s">
        <v>210</v>
      </c>
      <c r="N17" s="3" t="s">
        <v>521</v>
      </c>
    </row>
    <row r="18" spans="2:14" x14ac:dyDescent="0.7">
      <c r="E18" s="3" t="s">
        <v>211</v>
      </c>
    </row>
    <row r="19" spans="2:14" x14ac:dyDescent="0.7">
      <c r="E19" s="3" t="s">
        <v>212</v>
      </c>
    </row>
    <row r="20" spans="2:14" x14ac:dyDescent="0.7">
      <c r="E20" s="3" t="s">
        <v>213</v>
      </c>
    </row>
    <row r="21" spans="2:14" x14ac:dyDescent="0.7">
      <c r="E21" s="3" t="s">
        <v>214</v>
      </c>
    </row>
  </sheetData>
  <mergeCells count="29">
    <mergeCell ref="A2:X2"/>
    <mergeCell ref="A3:X3"/>
    <mergeCell ref="K6:K10"/>
    <mergeCell ref="L6:L10"/>
    <mergeCell ref="M6:M10"/>
    <mergeCell ref="N6:N10"/>
    <mergeCell ref="X5:X10"/>
    <mergeCell ref="O6:O10"/>
    <mergeCell ref="P6:P10"/>
    <mergeCell ref="Q6:R6"/>
    <mergeCell ref="S6:S10"/>
    <mergeCell ref="Q7:Q10"/>
    <mergeCell ref="R7:R10"/>
    <mergeCell ref="I6:I10"/>
    <mergeCell ref="D8:D10"/>
    <mergeCell ref="E8:E10"/>
    <mergeCell ref="U5:U10"/>
    <mergeCell ref="V5:V10"/>
    <mergeCell ref="A6:A10"/>
    <mergeCell ref="B6:B10"/>
    <mergeCell ref="C6:C10"/>
    <mergeCell ref="D6:F7"/>
    <mergeCell ref="G6:G10"/>
    <mergeCell ref="H6:H10"/>
    <mergeCell ref="F8:F10"/>
    <mergeCell ref="J6:J10"/>
    <mergeCell ref="A5:I5"/>
    <mergeCell ref="J5:S5"/>
    <mergeCell ref="T5:T10"/>
  </mergeCells>
  <pageMargins left="0.11811023622047245" right="7.874015748031496E-2" top="0.74803149606299213" bottom="0.74803149606299213" header="0.31496062992125984" footer="0.31496062992125984"/>
  <pageSetup paperSize="9" scale="75" orientation="landscape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Y21"/>
  <sheetViews>
    <sheetView topLeftCell="G1" workbookViewId="0">
      <selection activeCell="A3" sqref="A3:X3"/>
    </sheetView>
  </sheetViews>
  <sheetFormatPr defaultColWidth="9" defaultRowHeight="18.5" x14ac:dyDescent="0.65"/>
  <cols>
    <col min="1" max="1" width="3" style="6" customWidth="1"/>
    <col min="2" max="2" width="7.08203125" style="6" customWidth="1"/>
    <col min="3" max="3" width="6.5" style="6" customWidth="1"/>
    <col min="4" max="4" width="3.5" style="6" customWidth="1"/>
    <col min="5" max="6" width="3.58203125" style="6" customWidth="1"/>
    <col min="7" max="7" width="7.6640625" style="6" customWidth="1"/>
    <col min="8" max="8" width="7.5" style="6" customWidth="1"/>
    <col min="9" max="9" width="10.5" style="6" customWidth="1"/>
    <col min="10" max="10" width="4.33203125" style="6" customWidth="1"/>
    <col min="11" max="11" width="7.6640625" style="6" customWidth="1"/>
    <col min="12" max="12" width="9" style="6" customWidth="1"/>
    <col min="13" max="13" width="7.33203125" style="6" customWidth="1"/>
    <col min="14" max="14" width="7.6640625" style="6" customWidth="1"/>
    <col min="15" max="15" width="7.08203125" style="6" customWidth="1"/>
    <col min="16" max="16" width="9.6640625" style="6" customWidth="1"/>
    <col min="17" max="17" width="6.5" style="6" customWidth="1"/>
    <col min="18" max="18" width="7.83203125" style="6" customWidth="1"/>
    <col min="19" max="19" width="9" style="6"/>
    <col min="20" max="20" width="13.08203125" style="6" customWidth="1"/>
    <col min="21" max="21" width="8.33203125" style="6" customWidth="1"/>
    <col min="22" max="22" width="9.83203125" style="6" customWidth="1"/>
    <col min="23" max="23" width="5.5" style="6" customWidth="1"/>
    <col min="24" max="24" width="10.08203125" style="6" customWidth="1"/>
    <col min="25" max="16384" width="9" style="6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551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ht="21" x14ac:dyDescent="0.7">
      <c r="A4" s="64"/>
      <c r="B4" s="64"/>
      <c r="C4" s="64"/>
      <c r="D4" s="64"/>
      <c r="E4" s="64"/>
      <c r="F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25" ht="16.5" customHeight="1" x14ac:dyDescent="0.65">
      <c r="A5" s="479" t="s">
        <v>63</v>
      </c>
      <c r="B5" s="480"/>
      <c r="C5" s="480"/>
      <c r="D5" s="480"/>
      <c r="E5" s="480"/>
      <c r="F5" s="480"/>
      <c r="G5" s="480"/>
      <c r="H5" s="480"/>
      <c r="I5" s="481"/>
      <c r="J5" s="482" t="s">
        <v>64</v>
      </c>
      <c r="K5" s="483"/>
      <c r="L5" s="483"/>
      <c r="M5" s="483"/>
      <c r="N5" s="483"/>
      <c r="O5" s="483"/>
      <c r="P5" s="483"/>
      <c r="Q5" s="483"/>
      <c r="R5" s="483"/>
      <c r="S5" s="484"/>
      <c r="T5" s="485" t="s">
        <v>2</v>
      </c>
      <c r="U5" s="488" t="s">
        <v>3</v>
      </c>
      <c r="V5" s="485" t="s">
        <v>4</v>
      </c>
      <c r="W5" s="65"/>
      <c r="X5" s="491" t="s">
        <v>62</v>
      </c>
    </row>
    <row r="6" spans="1:25" ht="17.25" customHeight="1" x14ac:dyDescent="0.65">
      <c r="A6" s="494" t="s">
        <v>5</v>
      </c>
      <c r="B6" s="497" t="s">
        <v>68</v>
      </c>
      <c r="C6" s="498" t="s">
        <v>7</v>
      </c>
      <c r="D6" s="509" t="s">
        <v>6</v>
      </c>
      <c r="E6" s="510"/>
      <c r="F6" s="511"/>
      <c r="G6" s="497" t="s">
        <v>8</v>
      </c>
      <c r="H6" s="497" t="s">
        <v>9</v>
      </c>
      <c r="I6" s="517" t="s">
        <v>65</v>
      </c>
      <c r="J6" s="520" t="s">
        <v>5</v>
      </c>
      <c r="K6" s="500" t="s">
        <v>66</v>
      </c>
      <c r="L6" s="500" t="s">
        <v>11</v>
      </c>
      <c r="M6" s="500" t="s">
        <v>430</v>
      </c>
      <c r="N6" s="500" t="s">
        <v>397</v>
      </c>
      <c r="O6" s="503" t="s">
        <v>438</v>
      </c>
      <c r="P6" s="500" t="s">
        <v>48</v>
      </c>
      <c r="Q6" s="515" t="s">
        <v>12</v>
      </c>
      <c r="R6" s="516"/>
      <c r="S6" s="500" t="s">
        <v>13</v>
      </c>
      <c r="T6" s="486"/>
      <c r="U6" s="489"/>
      <c r="V6" s="486"/>
      <c r="W6" s="66"/>
      <c r="X6" s="492"/>
    </row>
    <row r="7" spans="1:25" x14ac:dyDescent="0.65">
      <c r="A7" s="495"/>
      <c r="B7" s="498"/>
      <c r="C7" s="498"/>
      <c r="D7" s="512"/>
      <c r="E7" s="513"/>
      <c r="F7" s="514"/>
      <c r="G7" s="498"/>
      <c r="H7" s="498"/>
      <c r="I7" s="518"/>
      <c r="J7" s="521"/>
      <c r="K7" s="501"/>
      <c r="L7" s="501"/>
      <c r="M7" s="501"/>
      <c r="N7" s="501"/>
      <c r="O7" s="504"/>
      <c r="P7" s="501"/>
      <c r="Q7" s="500" t="s">
        <v>67</v>
      </c>
      <c r="R7" s="506" t="s">
        <v>215</v>
      </c>
      <c r="S7" s="501"/>
      <c r="T7" s="486"/>
      <c r="U7" s="489"/>
      <c r="V7" s="486"/>
      <c r="W7" s="66" t="s">
        <v>59</v>
      </c>
      <c r="X7" s="492"/>
    </row>
    <row r="8" spans="1:25" ht="15.65" customHeight="1" x14ac:dyDescent="0.65">
      <c r="A8" s="495"/>
      <c r="B8" s="498"/>
      <c r="C8" s="498"/>
      <c r="D8" s="494" t="s">
        <v>15</v>
      </c>
      <c r="E8" s="494" t="s">
        <v>16</v>
      </c>
      <c r="F8" s="494" t="s">
        <v>17</v>
      </c>
      <c r="G8" s="498"/>
      <c r="H8" s="498"/>
      <c r="I8" s="518"/>
      <c r="J8" s="521"/>
      <c r="K8" s="501"/>
      <c r="L8" s="501"/>
      <c r="M8" s="501"/>
      <c r="N8" s="501"/>
      <c r="O8" s="504"/>
      <c r="P8" s="501"/>
      <c r="Q8" s="501"/>
      <c r="R8" s="507"/>
      <c r="S8" s="501"/>
      <c r="T8" s="486"/>
      <c r="U8" s="489"/>
      <c r="V8" s="486"/>
      <c r="W8" s="66" t="s">
        <v>60</v>
      </c>
      <c r="X8" s="492"/>
    </row>
    <row r="9" spans="1:25" x14ac:dyDescent="0.65">
      <c r="A9" s="495"/>
      <c r="B9" s="498"/>
      <c r="C9" s="498"/>
      <c r="D9" s="495"/>
      <c r="E9" s="495"/>
      <c r="F9" s="495"/>
      <c r="G9" s="498"/>
      <c r="H9" s="498"/>
      <c r="I9" s="518"/>
      <c r="J9" s="521"/>
      <c r="K9" s="501"/>
      <c r="L9" s="501"/>
      <c r="M9" s="501"/>
      <c r="N9" s="501"/>
      <c r="O9" s="504"/>
      <c r="P9" s="501"/>
      <c r="Q9" s="501"/>
      <c r="R9" s="507"/>
      <c r="S9" s="501"/>
      <c r="T9" s="486"/>
      <c r="U9" s="489"/>
      <c r="V9" s="486"/>
      <c r="W9" s="66" t="s">
        <v>61</v>
      </c>
      <c r="X9" s="492"/>
    </row>
    <row r="10" spans="1:25" ht="29.25" customHeight="1" x14ac:dyDescent="0.65">
      <c r="A10" s="496"/>
      <c r="B10" s="499"/>
      <c r="C10" s="499"/>
      <c r="D10" s="496"/>
      <c r="E10" s="496"/>
      <c r="F10" s="496"/>
      <c r="G10" s="499"/>
      <c r="H10" s="499"/>
      <c r="I10" s="519"/>
      <c r="J10" s="522"/>
      <c r="K10" s="502"/>
      <c r="L10" s="502"/>
      <c r="M10" s="502"/>
      <c r="N10" s="502"/>
      <c r="O10" s="505"/>
      <c r="P10" s="502"/>
      <c r="Q10" s="502"/>
      <c r="R10" s="508"/>
      <c r="S10" s="502"/>
      <c r="T10" s="487"/>
      <c r="U10" s="490"/>
      <c r="V10" s="487"/>
      <c r="W10" s="67"/>
      <c r="X10" s="493"/>
    </row>
    <row r="11" spans="1:25" s="7" customFormat="1" ht="21" x14ac:dyDescent="0.7">
      <c r="A11" s="7">
        <v>1</v>
      </c>
      <c r="B11" s="7" t="s">
        <v>552</v>
      </c>
      <c r="C11" s="7">
        <v>3</v>
      </c>
      <c r="D11" s="14">
        <v>12</v>
      </c>
      <c r="E11" s="14">
        <v>1</v>
      </c>
      <c r="F11" s="14">
        <v>62</v>
      </c>
      <c r="G11" s="51">
        <f>D11*400+E11*100+62</f>
        <v>4962</v>
      </c>
      <c r="H11" s="23">
        <v>100</v>
      </c>
      <c r="I11" s="39">
        <f>G11*H11</f>
        <v>496200</v>
      </c>
      <c r="J11" s="7">
        <v>1</v>
      </c>
      <c r="K11" s="24" t="s">
        <v>18</v>
      </c>
      <c r="L11" s="24" t="s">
        <v>22</v>
      </c>
      <c r="M11" s="24" t="s">
        <v>20</v>
      </c>
      <c r="N11" s="7">
        <v>9</v>
      </c>
      <c r="O11" s="11">
        <v>5500</v>
      </c>
      <c r="P11" s="11">
        <f>N11*O11</f>
        <v>49500</v>
      </c>
      <c r="Q11" s="24">
        <v>22</v>
      </c>
      <c r="R11" s="54">
        <v>16830</v>
      </c>
      <c r="S11" s="11">
        <f>P11-R11</f>
        <v>32670</v>
      </c>
      <c r="T11" s="11">
        <f>S11+I11</f>
        <v>528870</v>
      </c>
      <c r="U11" s="115">
        <v>495975</v>
      </c>
      <c r="V11" s="113">
        <f>T11-U11</f>
        <v>32895</v>
      </c>
      <c r="W11" s="53">
        <v>0.3</v>
      </c>
      <c r="X11" s="11">
        <f>V11*W11%</f>
        <v>98.685000000000002</v>
      </c>
      <c r="Y11" s="19"/>
    </row>
    <row r="12" spans="1:25" x14ac:dyDescent="0.65">
      <c r="I12" s="8"/>
      <c r="T12" s="8"/>
      <c r="U12" s="120"/>
      <c r="V12" s="116">
        <f>SUM(V11:V11)</f>
        <v>32895</v>
      </c>
      <c r="W12" s="22"/>
      <c r="X12" s="18">
        <f>SUM(X11:X11)</f>
        <v>98.685000000000002</v>
      </c>
    </row>
    <row r="13" spans="1:25" x14ac:dyDescent="0.65">
      <c r="V13" s="325"/>
    </row>
    <row r="14" spans="1:25" x14ac:dyDescent="0.65">
      <c r="A14" s="30"/>
    </row>
    <row r="17" spans="2:14" x14ac:dyDescent="0.65">
      <c r="B17" s="6" t="s">
        <v>209</v>
      </c>
      <c r="E17" s="6" t="s">
        <v>210</v>
      </c>
      <c r="N17" s="6" t="s">
        <v>553</v>
      </c>
    </row>
    <row r="18" spans="2:14" x14ac:dyDescent="0.65">
      <c r="E18" s="6" t="s">
        <v>211</v>
      </c>
    </row>
    <row r="19" spans="2:14" x14ac:dyDescent="0.65">
      <c r="E19" s="6" t="s">
        <v>212</v>
      </c>
    </row>
    <row r="20" spans="2:14" x14ac:dyDescent="0.65">
      <c r="E20" s="6" t="s">
        <v>213</v>
      </c>
    </row>
    <row r="21" spans="2:14" x14ac:dyDescent="0.65">
      <c r="E21" s="6" t="s">
        <v>214</v>
      </c>
    </row>
  </sheetData>
  <mergeCells count="29">
    <mergeCell ref="S6:S10"/>
    <mergeCell ref="Q7:Q10"/>
    <mergeCell ref="R7:R10"/>
    <mergeCell ref="L6:L10"/>
    <mergeCell ref="M6:M10"/>
    <mergeCell ref="O6:O10"/>
    <mergeCell ref="P6:P10"/>
    <mergeCell ref="Q6:R6"/>
    <mergeCell ref="E8:E10"/>
    <mergeCell ref="F8:F10"/>
    <mergeCell ref="I6:I10"/>
    <mergeCell ref="J6:J10"/>
    <mergeCell ref="K6:K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N6:N10"/>
    <mergeCell ref="B6:B10"/>
    <mergeCell ref="C6:C10"/>
    <mergeCell ref="D6:F7"/>
    <mergeCell ref="G6:G10"/>
    <mergeCell ref="H6:H10"/>
    <mergeCell ref="D8:D10"/>
  </mergeCells>
  <pageMargins left="0.11811023622047245" right="7.874015748031496E-2" top="0.74803149606299213" bottom="0.74803149606299213" header="0.31496062992125984" footer="0.31496062992125984"/>
  <pageSetup paperSize="9" scale="75" orientation="landscape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Z21"/>
  <sheetViews>
    <sheetView zoomScale="90" zoomScaleNormal="90" workbookViewId="0">
      <selection activeCell="U26" sqref="U26"/>
    </sheetView>
  </sheetViews>
  <sheetFormatPr defaultColWidth="9" defaultRowHeight="21" x14ac:dyDescent="0.7"/>
  <cols>
    <col min="1" max="1" width="3" style="3" customWidth="1"/>
    <col min="2" max="2" width="7.5" style="3" customWidth="1"/>
    <col min="3" max="3" width="5.33203125" style="3" customWidth="1"/>
    <col min="4" max="6" width="3.5" style="3" customWidth="1"/>
    <col min="7" max="7" width="6.1640625" style="3" customWidth="1"/>
    <col min="8" max="8" width="7.08203125" style="3" customWidth="1"/>
    <col min="9" max="9" width="9.5" style="3" customWidth="1"/>
    <col min="10" max="10" width="4.33203125" style="3" customWidth="1"/>
    <col min="11" max="11" width="7.83203125" style="3" customWidth="1"/>
    <col min="12" max="12" width="8.33203125" style="3" customWidth="1"/>
    <col min="13" max="13" width="7.33203125" style="3" customWidth="1"/>
    <col min="14" max="14" width="7.6640625" style="3" customWidth="1"/>
    <col min="15" max="15" width="7.08203125" style="3" customWidth="1"/>
    <col min="16" max="16" width="8.83203125" style="3" customWidth="1"/>
    <col min="17" max="17" width="5.33203125" style="3" customWidth="1"/>
    <col min="18" max="18" width="6.83203125" style="3" customWidth="1"/>
    <col min="19" max="19" width="9" style="3"/>
    <col min="20" max="20" width="9.5" style="3" customWidth="1"/>
    <col min="21" max="21" width="10.33203125" style="3" customWidth="1"/>
    <col min="22" max="22" width="9" style="3" customWidth="1"/>
    <col min="23" max="23" width="6.5" style="3" customWidth="1"/>
    <col min="24" max="24" width="7" style="3" customWidth="1"/>
    <col min="25" max="16384" width="9" style="3"/>
  </cols>
  <sheetData>
    <row r="1" spans="1:26" s="411" customFormat="1" ht="24" x14ac:dyDescent="0.8">
      <c r="V1" s="412" t="s">
        <v>491</v>
      </c>
    </row>
    <row r="2" spans="1:26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6" s="411" customFormat="1" ht="24" x14ac:dyDescent="0.8">
      <c r="A3" s="474" t="s">
        <v>564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6" x14ac:dyDescent="0.7">
      <c r="A4" s="273"/>
      <c r="B4" s="273"/>
      <c r="C4" s="273"/>
      <c r="D4" s="273"/>
      <c r="E4" s="273"/>
      <c r="F4" s="8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273"/>
      <c r="U4" s="273"/>
      <c r="V4" s="273"/>
      <c r="W4" s="273"/>
      <c r="X4" s="273"/>
    </row>
    <row r="5" spans="1:26" ht="22.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74"/>
      <c r="X5" s="462" t="s">
        <v>62</v>
      </c>
    </row>
    <row r="6" spans="1:26" ht="23.2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75"/>
      <c r="X6" s="463"/>
    </row>
    <row r="7" spans="1:26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75" t="s">
        <v>59</v>
      </c>
      <c r="X7" s="463"/>
    </row>
    <row r="8" spans="1:26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75" t="s">
        <v>60</v>
      </c>
      <c r="X8" s="463"/>
    </row>
    <row r="9" spans="1:26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75" t="s">
        <v>61</v>
      </c>
      <c r="X9" s="463"/>
      <c r="Y9" s="29"/>
      <c r="Z9" s="29"/>
    </row>
    <row r="10" spans="1:26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76"/>
      <c r="X10" s="464"/>
      <c r="Y10" s="29"/>
      <c r="Z10" s="29"/>
    </row>
    <row r="11" spans="1:26" s="1" customFormat="1" x14ac:dyDescent="0.7">
      <c r="A11" s="1">
        <v>1</v>
      </c>
      <c r="B11" s="1" t="s">
        <v>562</v>
      </c>
      <c r="C11" s="1">
        <v>3</v>
      </c>
      <c r="D11" s="14">
        <v>1</v>
      </c>
      <c r="E11" s="14">
        <v>0</v>
      </c>
      <c r="F11" s="14">
        <v>23</v>
      </c>
      <c r="G11" s="51">
        <v>423</v>
      </c>
      <c r="H11" s="23">
        <v>300</v>
      </c>
      <c r="I11" s="73">
        <f>G11*H11</f>
        <v>126900</v>
      </c>
      <c r="J11" s="1">
        <v>1</v>
      </c>
      <c r="K11" s="59" t="s">
        <v>18</v>
      </c>
      <c r="L11" s="59" t="s">
        <v>22</v>
      </c>
      <c r="M11" s="59" t="s">
        <v>20</v>
      </c>
      <c r="N11" s="1">
        <v>20.25</v>
      </c>
      <c r="O11" s="17">
        <v>5500</v>
      </c>
      <c r="P11" s="17">
        <f>O11*N11</f>
        <v>111375</v>
      </c>
      <c r="Q11" s="59">
        <v>3</v>
      </c>
      <c r="R11" s="84">
        <v>3401.5</v>
      </c>
      <c r="S11" s="17">
        <f>P11-R11</f>
        <v>107973.5</v>
      </c>
      <c r="T11" s="17">
        <f>I11+S11</f>
        <v>234873.5</v>
      </c>
      <c r="U11" s="256">
        <v>125382</v>
      </c>
      <c r="V11" s="17">
        <f>T11-U11</f>
        <v>109491.5</v>
      </c>
      <c r="W11" s="76">
        <v>0.3</v>
      </c>
      <c r="X11" s="17">
        <f>V11*W11%</f>
        <v>328.47450000000003</v>
      </c>
      <c r="Y11" s="29"/>
      <c r="Z11" s="29"/>
    </row>
    <row r="12" spans="1:26" x14ac:dyDescent="0.7">
      <c r="I12" s="4"/>
      <c r="T12" s="4"/>
      <c r="V12" s="68">
        <f>SUM(V11)</f>
        <v>109491.5</v>
      </c>
      <c r="W12" s="92"/>
      <c r="X12" s="68">
        <f>SUM(X11)</f>
        <v>328.47450000000003</v>
      </c>
      <c r="Y12" s="29"/>
      <c r="Z12" s="29"/>
    </row>
    <row r="13" spans="1:26" x14ac:dyDescent="0.7">
      <c r="V13" s="29"/>
      <c r="W13" s="29"/>
      <c r="X13" s="29"/>
    </row>
    <row r="14" spans="1:26" x14ac:dyDescent="0.7">
      <c r="A14" s="142"/>
      <c r="V14" s="29"/>
      <c r="W14" s="29"/>
      <c r="X14" s="29"/>
    </row>
    <row r="15" spans="1:26" x14ac:dyDescent="0.7">
      <c r="V15" s="29"/>
      <c r="W15" s="29"/>
      <c r="X15" s="29"/>
    </row>
    <row r="17" spans="2:14" x14ac:dyDescent="0.7">
      <c r="B17" s="3" t="s">
        <v>209</v>
      </c>
      <c r="E17" s="3" t="s">
        <v>210</v>
      </c>
      <c r="N17" s="3" t="s">
        <v>563</v>
      </c>
    </row>
    <row r="18" spans="2:14" x14ac:dyDescent="0.7">
      <c r="E18" s="3" t="s">
        <v>211</v>
      </c>
    </row>
    <row r="19" spans="2:14" x14ac:dyDescent="0.7">
      <c r="E19" s="3" t="s">
        <v>212</v>
      </c>
    </row>
    <row r="20" spans="2:14" x14ac:dyDescent="0.7">
      <c r="E20" s="3" t="s">
        <v>213</v>
      </c>
    </row>
    <row r="21" spans="2:14" x14ac:dyDescent="0.7">
      <c r="E21" s="3" t="s">
        <v>214</v>
      </c>
    </row>
  </sheetData>
  <mergeCells count="29">
    <mergeCell ref="B6:B10"/>
    <mergeCell ref="A5:I5"/>
    <mergeCell ref="J5:S5"/>
    <mergeCell ref="T5:T10"/>
    <mergeCell ref="U5:U10"/>
    <mergeCell ref="C6:C10"/>
    <mergeCell ref="D6:F7"/>
    <mergeCell ref="G6:G10"/>
    <mergeCell ref="H6:H10"/>
    <mergeCell ref="I6:I10"/>
    <mergeCell ref="D8:D10"/>
    <mergeCell ref="E8:E10"/>
    <mergeCell ref="F8:F10"/>
    <mergeCell ref="A2:X2"/>
    <mergeCell ref="A3:X3"/>
    <mergeCell ref="X5:X10"/>
    <mergeCell ref="O6:O10"/>
    <mergeCell ref="P6:P10"/>
    <mergeCell ref="Q6:R6"/>
    <mergeCell ref="S6:S10"/>
    <mergeCell ref="Q7:Q10"/>
    <mergeCell ref="R7:R10"/>
    <mergeCell ref="J6:J10"/>
    <mergeCell ref="K6:K10"/>
    <mergeCell ref="L6:L10"/>
    <mergeCell ref="M6:M10"/>
    <mergeCell ref="N6:N10"/>
    <mergeCell ref="V5:V10"/>
    <mergeCell ref="A6:A10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Y21"/>
  <sheetViews>
    <sheetView topLeftCell="G1" workbookViewId="0">
      <selection activeCell="U23" sqref="U23"/>
    </sheetView>
  </sheetViews>
  <sheetFormatPr defaultColWidth="9" defaultRowHeight="18.5" x14ac:dyDescent="0.65"/>
  <cols>
    <col min="1" max="1" width="3" style="6" customWidth="1"/>
    <col min="2" max="2" width="7.58203125" style="6" customWidth="1"/>
    <col min="3" max="3" width="5.5" style="6" customWidth="1"/>
    <col min="4" max="4" width="3.5" style="6" customWidth="1"/>
    <col min="5" max="5" width="3.58203125" style="6" customWidth="1"/>
    <col min="6" max="6" width="4.08203125" style="6" customWidth="1"/>
    <col min="7" max="7" width="8.08203125" style="6" customWidth="1"/>
    <col min="8" max="8" width="7.83203125" style="6" customWidth="1"/>
    <col min="9" max="9" width="11.08203125" style="6" customWidth="1"/>
    <col min="10" max="10" width="4.33203125" style="6" customWidth="1"/>
    <col min="11" max="11" width="8" style="6" customWidth="1"/>
    <col min="12" max="12" width="8.5" style="6" customWidth="1"/>
    <col min="13" max="13" width="7.5" style="6" customWidth="1"/>
    <col min="14" max="14" width="7.6640625" style="6" customWidth="1"/>
    <col min="15" max="15" width="7.08203125" style="6" customWidth="1"/>
    <col min="16" max="16" width="8.5" style="6" customWidth="1"/>
    <col min="17" max="17" width="4.83203125" style="6" customWidth="1"/>
    <col min="18" max="18" width="6.08203125" style="6" customWidth="1"/>
    <col min="19" max="19" width="8.1640625" style="6" customWidth="1"/>
    <col min="20" max="20" width="8.5" style="6" customWidth="1"/>
    <col min="21" max="21" width="7.83203125" style="6" customWidth="1"/>
    <col min="22" max="22" width="9.83203125" style="6" customWidth="1"/>
    <col min="23" max="23" width="5.5" style="6" customWidth="1"/>
    <col min="24" max="24" width="7.6640625" style="6" customWidth="1"/>
    <col min="25" max="16384" width="9" style="6"/>
  </cols>
  <sheetData>
    <row r="1" spans="1:25" s="406" customFormat="1" ht="24" x14ac:dyDescent="0.8">
      <c r="V1" s="409" t="s">
        <v>57</v>
      </c>
    </row>
    <row r="2" spans="1:2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5" s="406" customFormat="1" ht="24" x14ac:dyDescent="0.8">
      <c r="A3" s="449" t="s">
        <v>561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25" x14ac:dyDescent="0.65">
      <c r="A4" s="119"/>
      <c r="B4" s="119"/>
      <c r="C4" s="119"/>
      <c r="D4" s="119"/>
      <c r="E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</row>
    <row r="5" spans="1:25" ht="16.5" customHeight="1" x14ac:dyDescent="0.65">
      <c r="A5" s="479" t="s">
        <v>63</v>
      </c>
      <c r="B5" s="480"/>
      <c r="C5" s="480"/>
      <c r="D5" s="480"/>
      <c r="E5" s="480"/>
      <c r="F5" s="480"/>
      <c r="G5" s="480"/>
      <c r="H5" s="480"/>
      <c r="I5" s="481"/>
      <c r="J5" s="482" t="s">
        <v>64</v>
      </c>
      <c r="K5" s="483"/>
      <c r="L5" s="483"/>
      <c r="M5" s="483"/>
      <c r="N5" s="483"/>
      <c r="O5" s="483"/>
      <c r="P5" s="483"/>
      <c r="Q5" s="483"/>
      <c r="R5" s="483"/>
      <c r="S5" s="484"/>
      <c r="T5" s="485" t="s">
        <v>2</v>
      </c>
      <c r="U5" s="488" t="s">
        <v>3</v>
      </c>
      <c r="V5" s="485" t="s">
        <v>4</v>
      </c>
      <c r="W5" s="107"/>
      <c r="X5" s="491" t="s">
        <v>62</v>
      </c>
    </row>
    <row r="6" spans="1:25" ht="17.25" customHeight="1" x14ac:dyDescent="0.65">
      <c r="A6" s="494" t="s">
        <v>5</v>
      </c>
      <c r="B6" s="497" t="s">
        <v>68</v>
      </c>
      <c r="C6" s="498" t="s">
        <v>7</v>
      </c>
      <c r="D6" s="509" t="s">
        <v>6</v>
      </c>
      <c r="E6" s="510"/>
      <c r="F6" s="511"/>
      <c r="G6" s="497" t="s">
        <v>8</v>
      </c>
      <c r="H6" s="497" t="s">
        <v>9</v>
      </c>
      <c r="I6" s="517" t="s">
        <v>65</v>
      </c>
      <c r="J6" s="520" t="s">
        <v>5</v>
      </c>
      <c r="K6" s="500" t="s">
        <v>66</v>
      </c>
      <c r="L6" s="500" t="s">
        <v>11</v>
      </c>
      <c r="M6" s="500" t="s">
        <v>430</v>
      </c>
      <c r="N6" s="500" t="s">
        <v>397</v>
      </c>
      <c r="O6" s="503" t="s">
        <v>438</v>
      </c>
      <c r="P6" s="500" t="s">
        <v>48</v>
      </c>
      <c r="Q6" s="515" t="s">
        <v>12</v>
      </c>
      <c r="R6" s="516"/>
      <c r="S6" s="500" t="s">
        <v>13</v>
      </c>
      <c r="T6" s="486"/>
      <c r="U6" s="489"/>
      <c r="V6" s="486"/>
      <c r="W6" s="108"/>
      <c r="X6" s="492"/>
    </row>
    <row r="7" spans="1:25" x14ac:dyDescent="0.65">
      <c r="A7" s="495"/>
      <c r="B7" s="498"/>
      <c r="C7" s="498"/>
      <c r="D7" s="512"/>
      <c r="E7" s="513"/>
      <c r="F7" s="514"/>
      <c r="G7" s="498"/>
      <c r="H7" s="498"/>
      <c r="I7" s="518"/>
      <c r="J7" s="521"/>
      <c r="K7" s="501"/>
      <c r="L7" s="501"/>
      <c r="M7" s="501"/>
      <c r="N7" s="501"/>
      <c r="O7" s="504"/>
      <c r="P7" s="501"/>
      <c r="Q7" s="500" t="s">
        <v>67</v>
      </c>
      <c r="R7" s="506" t="s">
        <v>215</v>
      </c>
      <c r="S7" s="501"/>
      <c r="T7" s="486"/>
      <c r="U7" s="489"/>
      <c r="V7" s="486"/>
      <c r="W7" s="108" t="s">
        <v>59</v>
      </c>
      <c r="X7" s="492"/>
    </row>
    <row r="8" spans="1:25" ht="15.65" customHeight="1" x14ac:dyDescent="0.65">
      <c r="A8" s="495"/>
      <c r="B8" s="498"/>
      <c r="C8" s="498"/>
      <c r="D8" s="494" t="s">
        <v>15</v>
      </c>
      <c r="E8" s="494" t="s">
        <v>16</v>
      </c>
      <c r="F8" s="494" t="s">
        <v>17</v>
      </c>
      <c r="G8" s="498"/>
      <c r="H8" s="498"/>
      <c r="I8" s="518"/>
      <c r="J8" s="521"/>
      <c r="K8" s="501"/>
      <c r="L8" s="501"/>
      <c r="M8" s="501"/>
      <c r="N8" s="501"/>
      <c r="O8" s="504"/>
      <c r="P8" s="501"/>
      <c r="Q8" s="501"/>
      <c r="R8" s="507"/>
      <c r="S8" s="501"/>
      <c r="T8" s="486"/>
      <c r="U8" s="489"/>
      <c r="V8" s="486"/>
      <c r="W8" s="108" t="s">
        <v>60</v>
      </c>
      <c r="X8" s="492"/>
    </row>
    <row r="9" spans="1:25" x14ac:dyDescent="0.65">
      <c r="A9" s="495"/>
      <c r="B9" s="498"/>
      <c r="C9" s="498"/>
      <c r="D9" s="495"/>
      <c r="E9" s="495"/>
      <c r="F9" s="495"/>
      <c r="G9" s="498"/>
      <c r="H9" s="498"/>
      <c r="I9" s="518"/>
      <c r="J9" s="521"/>
      <c r="K9" s="501"/>
      <c r="L9" s="501"/>
      <c r="M9" s="501"/>
      <c r="N9" s="501"/>
      <c r="O9" s="504"/>
      <c r="P9" s="501"/>
      <c r="Q9" s="501"/>
      <c r="R9" s="507"/>
      <c r="S9" s="501"/>
      <c r="T9" s="486"/>
      <c r="U9" s="489"/>
      <c r="V9" s="486"/>
      <c r="W9" s="108" t="s">
        <v>61</v>
      </c>
      <c r="X9" s="492"/>
    </row>
    <row r="10" spans="1:25" ht="29.25" customHeight="1" x14ac:dyDescent="0.65">
      <c r="A10" s="496"/>
      <c r="B10" s="499"/>
      <c r="C10" s="499"/>
      <c r="D10" s="496"/>
      <c r="E10" s="496"/>
      <c r="F10" s="496"/>
      <c r="G10" s="499"/>
      <c r="H10" s="499"/>
      <c r="I10" s="519"/>
      <c r="J10" s="522"/>
      <c r="K10" s="502"/>
      <c r="L10" s="502"/>
      <c r="M10" s="502"/>
      <c r="N10" s="502"/>
      <c r="O10" s="505"/>
      <c r="P10" s="502"/>
      <c r="Q10" s="502"/>
      <c r="R10" s="508"/>
      <c r="S10" s="502"/>
      <c r="T10" s="487"/>
      <c r="U10" s="490"/>
      <c r="V10" s="487"/>
      <c r="W10" s="109"/>
      <c r="X10" s="493"/>
    </row>
    <row r="11" spans="1:25" s="7" customFormat="1" x14ac:dyDescent="0.65">
      <c r="A11" s="7">
        <v>1</v>
      </c>
      <c r="B11" s="7" t="s">
        <v>554</v>
      </c>
      <c r="C11" s="7">
        <v>3</v>
      </c>
      <c r="D11" s="48">
        <v>3</v>
      </c>
      <c r="E11" s="48">
        <v>3</v>
      </c>
      <c r="F11" s="48">
        <v>20</v>
      </c>
      <c r="G11" s="20">
        <f>D11*400+E11*100+F11</f>
        <v>1520</v>
      </c>
      <c r="H11" s="9">
        <v>175</v>
      </c>
      <c r="I11" s="39">
        <f>G11*H11</f>
        <v>266000</v>
      </c>
      <c r="J11" s="7">
        <v>1</v>
      </c>
      <c r="K11" s="24" t="s">
        <v>18</v>
      </c>
      <c r="L11" s="24" t="s">
        <v>22</v>
      </c>
      <c r="M11" s="24" t="s">
        <v>20</v>
      </c>
      <c r="N11" s="7">
        <v>9</v>
      </c>
      <c r="O11" s="11">
        <v>5500</v>
      </c>
      <c r="P11" s="11">
        <f>N11*O11</f>
        <v>49500</v>
      </c>
      <c r="Q11" s="24">
        <v>6</v>
      </c>
      <c r="R11" s="54">
        <v>2970</v>
      </c>
      <c r="S11" s="11">
        <f>P11-R11</f>
        <v>46530</v>
      </c>
      <c r="T11" s="11">
        <f>S11+I11</f>
        <v>312530</v>
      </c>
      <c r="U11" s="55">
        <v>265606.25</v>
      </c>
      <c r="V11" s="11">
        <f>T11-U11</f>
        <v>46923.75</v>
      </c>
      <c r="W11" s="53">
        <v>0.3</v>
      </c>
      <c r="X11" s="11">
        <f>V11*W11%</f>
        <v>140.77125000000001</v>
      </c>
      <c r="Y11" s="19"/>
    </row>
    <row r="12" spans="1:25" x14ac:dyDescent="0.65">
      <c r="A12" s="7">
        <v>2</v>
      </c>
      <c r="B12" s="7" t="s">
        <v>556</v>
      </c>
      <c r="C12" s="7">
        <v>1</v>
      </c>
      <c r="D12" s="7">
        <v>4</v>
      </c>
      <c r="E12" s="7">
        <v>3</v>
      </c>
      <c r="F12" s="7">
        <v>48</v>
      </c>
      <c r="G12" s="20">
        <f t="shared" ref="G12:G15" si="0">D12*400+E12*100+F12</f>
        <v>1948</v>
      </c>
      <c r="H12" s="12">
        <v>100</v>
      </c>
      <c r="I12" s="39">
        <f t="shared" ref="I12:I15" si="1">G12*H12</f>
        <v>194800</v>
      </c>
      <c r="J12" s="7">
        <v>2</v>
      </c>
      <c r="K12" s="7"/>
      <c r="L12" s="7"/>
      <c r="M12" s="7"/>
      <c r="N12" s="7"/>
      <c r="O12" s="95"/>
      <c r="P12" s="95"/>
      <c r="Q12" s="7"/>
      <c r="R12" s="11"/>
      <c r="S12" s="11"/>
      <c r="T12" s="11">
        <f>I12</f>
        <v>194800</v>
      </c>
      <c r="U12" s="117">
        <f>T12</f>
        <v>194800</v>
      </c>
      <c r="V12" s="10">
        <f>S12</f>
        <v>0</v>
      </c>
      <c r="W12" s="11">
        <v>0</v>
      </c>
      <c r="X12" s="11"/>
    </row>
    <row r="13" spans="1:25" x14ac:dyDescent="0.65">
      <c r="A13" s="7">
        <v>3</v>
      </c>
      <c r="B13" s="7" t="s">
        <v>558</v>
      </c>
      <c r="C13" s="7">
        <v>1</v>
      </c>
      <c r="D13" s="7">
        <v>6</v>
      </c>
      <c r="E13" s="7">
        <v>1</v>
      </c>
      <c r="F13" s="7">
        <v>65</v>
      </c>
      <c r="G13" s="20">
        <f t="shared" si="0"/>
        <v>2565</v>
      </c>
      <c r="H13" s="12">
        <v>125</v>
      </c>
      <c r="I13" s="39">
        <f t="shared" si="1"/>
        <v>320625</v>
      </c>
      <c r="J13" s="7">
        <v>3</v>
      </c>
      <c r="K13" s="7"/>
      <c r="L13" s="7"/>
      <c r="M13" s="7"/>
      <c r="N13" s="7"/>
      <c r="O13" s="95"/>
      <c r="P13" s="95"/>
      <c r="Q13" s="7"/>
      <c r="R13" s="11"/>
      <c r="S13" s="11"/>
      <c r="T13" s="11">
        <f t="shared" ref="T13:T15" si="2">I13</f>
        <v>320625</v>
      </c>
      <c r="U13" s="117">
        <f t="shared" ref="U13:U15" si="3">T13</f>
        <v>320625</v>
      </c>
      <c r="V13" s="10">
        <f t="shared" ref="V13:V15" si="4">S13</f>
        <v>0</v>
      </c>
      <c r="W13" s="11">
        <v>0</v>
      </c>
      <c r="X13" s="11"/>
    </row>
    <row r="14" spans="1:25" x14ac:dyDescent="0.65">
      <c r="A14" s="7">
        <v>4</v>
      </c>
      <c r="B14" s="7" t="s">
        <v>557</v>
      </c>
      <c r="C14" s="7">
        <v>1</v>
      </c>
      <c r="D14" s="7">
        <v>8</v>
      </c>
      <c r="E14" s="7">
        <v>1</v>
      </c>
      <c r="F14" s="7">
        <v>72</v>
      </c>
      <c r="G14" s="20">
        <f t="shared" si="0"/>
        <v>3372</v>
      </c>
      <c r="H14" s="12">
        <v>125</v>
      </c>
      <c r="I14" s="39">
        <f t="shared" si="1"/>
        <v>421500</v>
      </c>
      <c r="J14" s="7">
        <v>4</v>
      </c>
      <c r="K14" s="7"/>
      <c r="L14" s="7"/>
      <c r="M14" s="7"/>
      <c r="N14" s="7"/>
      <c r="O14" s="95"/>
      <c r="P14" s="95"/>
      <c r="Q14" s="7"/>
      <c r="R14" s="11"/>
      <c r="S14" s="11"/>
      <c r="T14" s="11">
        <f t="shared" si="2"/>
        <v>421500</v>
      </c>
      <c r="U14" s="117">
        <f t="shared" si="3"/>
        <v>421500</v>
      </c>
      <c r="V14" s="10">
        <f t="shared" si="4"/>
        <v>0</v>
      </c>
      <c r="W14" s="11">
        <v>0</v>
      </c>
      <c r="X14" s="11"/>
    </row>
    <row r="15" spans="1:25" x14ac:dyDescent="0.65">
      <c r="A15" s="7">
        <v>5</v>
      </c>
      <c r="B15" s="7" t="s">
        <v>559</v>
      </c>
      <c r="C15" s="7">
        <v>1</v>
      </c>
      <c r="D15" s="7">
        <v>9</v>
      </c>
      <c r="E15" s="7">
        <v>1</v>
      </c>
      <c r="F15" s="7">
        <v>89</v>
      </c>
      <c r="G15" s="20">
        <f t="shared" si="0"/>
        <v>3789</v>
      </c>
      <c r="H15" s="12">
        <v>125</v>
      </c>
      <c r="I15" s="39">
        <f t="shared" si="1"/>
        <v>473625</v>
      </c>
      <c r="J15" s="7">
        <v>5</v>
      </c>
      <c r="K15" s="7"/>
      <c r="L15" s="7"/>
      <c r="M15" s="7"/>
      <c r="N15" s="7"/>
      <c r="O15" s="95"/>
      <c r="P15" s="95"/>
      <c r="Q15" s="7"/>
      <c r="R15" s="11"/>
      <c r="S15" s="11"/>
      <c r="T15" s="11">
        <f t="shared" si="2"/>
        <v>473625</v>
      </c>
      <c r="U15" s="117">
        <f t="shared" si="3"/>
        <v>473625</v>
      </c>
      <c r="V15" s="10">
        <f t="shared" si="4"/>
        <v>0</v>
      </c>
      <c r="W15" s="11">
        <v>0</v>
      </c>
      <c r="X15" s="11"/>
    </row>
    <row r="16" spans="1:25" x14ac:dyDescent="0.65">
      <c r="I16" s="124"/>
      <c r="V16" s="18">
        <f>SUM(V11:V15)</f>
        <v>46923.75</v>
      </c>
      <c r="W16" s="100"/>
      <c r="X16" s="18">
        <f>SUM(X11:X15)</f>
        <v>140.77125000000001</v>
      </c>
    </row>
    <row r="17" spans="2:14" x14ac:dyDescent="0.65">
      <c r="B17" s="6" t="s">
        <v>209</v>
      </c>
      <c r="E17" s="6" t="s">
        <v>210</v>
      </c>
      <c r="N17" s="6" t="s">
        <v>555</v>
      </c>
    </row>
    <row r="18" spans="2:14" x14ac:dyDescent="0.65">
      <c r="E18" s="6" t="s">
        <v>211</v>
      </c>
    </row>
    <row r="19" spans="2:14" x14ac:dyDescent="0.65">
      <c r="E19" s="6" t="s">
        <v>212</v>
      </c>
    </row>
    <row r="20" spans="2:14" x14ac:dyDescent="0.65">
      <c r="E20" s="6" t="s">
        <v>213</v>
      </c>
    </row>
    <row r="21" spans="2:14" x14ac:dyDescent="0.65">
      <c r="E21" s="6" t="s">
        <v>214</v>
      </c>
    </row>
  </sheetData>
  <mergeCells count="29">
    <mergeCell ref="S6:S10"/>
    <mergeCell ref="Q7:Q10"/>
    <mergeCell ref="R7:R10"/>
    <mergeCell ref="M6:M10"/>
    <mergeCell ref="N6:N10"/>
    <mergeCell ref="O6:O10"/>
    <mergeCell ref="P6:P10"/>
    <mergeCell ref="Q6:R6"/>
    <mergeCell ref="E8:E10"/>
    <mergeCell ref="F8:F10"/>
    <mergeCell ref="J6:J10"/>
    <mergeCell ref="K6:K10"/>
    <mergeCell ref="L6:L10"/>
    <mergeCell ref="A2:X2"/>
    <mergeCell ref="A3:X3"/>
    <mergeCell ref="X5:X10"/>
    <mergeCell ref="A5:I5"/>
    <mergeCell ref="J5:S5"/>
    <mergeCell ref="T5:T10"/>
    <mergeCell ref="U5:U10"/>
    <mergeCell ref="V5:V10"/>
    <mergeCell ref="A6:A10"/>
    <mergeCell ref="B6:B10"/>
    <mergeCell ref="C6:C10"/>
    <mergeCell ref="D6:F7"/>
    <mergeCell ref="G6:G10"/>
    <mergeCell ref="H6:H10"/>
    <mergeCell ref="I6:I10"/>
    <mergeCell ref="D8:D10"/>
  </mergeCells>
  <pageMargins left="0.11811023622047245" right="7.874015748031496E-2" top="0.74803149606299213" bottom="0.74803149606299213" header="0.31496062992125984" footer="0.31496062992125984"/>
  <pageSetup paperSize="9" scale="82" orientation="landscape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Y20"/>
  <sheetViews>
    <sheetView zoomScale="90" zoomScaleNormal="90" workbookViewId="0">
      <selection activeCell="J11" sqref="J11"/>
    </sheetView>
  </sheetViews>
  <sheetFormatPr defaultColWidth="8.6640625" defaultRowHeight="21" x14ac:dyDescent="0.7"/>
  <cols>
    <col min="1" max="1" width="3.5" style="3" customWidth="1"/>
    <col min="2" max="2" width="8.6640625" style="3"/>
    <col min="3" max="3" width="5.58203125" style="3" customWidth="1"/>
    <col min="4" max="5" width="4.08203125" style="3" customWidth="1"/>
    <col min="6" max="6" width="3.83203125" style="3" customWidth="1"/>
    <col min="7" max="7" width="6.5" style="3" customWidth="1"/>
    <col min="8" max="8" width="8" style="3" customWidth="1"/>
    <col min="9" max="9" width="9.58203125" style="3" bestFit="1" customWidth="1"/>
    <col min="10" max="10" width="3.5" style="3" customWidth="1"/>
    <col min="11" max="11" width="7.5" style="3" customWidth="1"/>
    <col min="12" max="12" width="8.6640625" style="3"/>
    <col min="13" max="13" width="8.08203125" style="3" customWidth="1"/>
    <col min="14" max="14" width="7.5" style="3" customWidth="1"/>
    <col min="15" max="15" width="7.6640625" style="3" customWidth="1"/>
    <col min="16" max="16" width="9" style="3" customWidth="1"/>
    <col min="17" max="17" width="6.58203125" style="3" customWidth="1"/>
    <col min="18" max="18" width="8.9140625" style="3" customWidth="1"/>
    <col min="19" max="20" width="8.83203125" style="3" bestFit="1" customWidth="1"/>
    <col min="21" max="21" width="10.5" style="3" customWidth="1"/>
    <col min="22" max="22" width="8.83203125" style="3" bestFit="1" customWidth="1"/>
    <col min="23" max="23" width="6.58203125" style="3" customWidth="1"/>
    <col min="24" max="24" width="8.08203125" style="3" customWidth="1"/>
    <col min="25" max="16384" width="8.6640625" style="3"/>
  </cols>
  <sheetData>
    <row r="1" spans="1:25" s="406" customFormat="1" ht="24" x14ac:dyDescent="0.8">
      <c r="V1" s="409" t="s">
        <v>57</v>
      </c>
    </row>
    <row r="2" spans="1:2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5" s="406" customFormat="1" ht="24" x14ac:dyDescent="0.8">
      <c r="A3" s="405" t="s">
        <v>570</v>
      </c>
      <c r="B3" s="405"/>
      <c r="C3" s="405"/>
      <c r="D3" s="405"/>
      <c r="E3" s="405"/>
      <c r="F3" s="405"/>
      <c r="G3" s="405"/>
      <c r="H3" s="405"/>
      <c r="I3" s="405"/>
      <c r="J3" s="405"/>
      <c r="K3" s="405"/>
      <c r="L3" s="405"/>
      <c r="M3" s="405"/>
      <c r="N3" s="405"/>
      <c r="O3" s="405"/>
      <c r="P3" s="405"/>
      <c r="Q3" s="405"/>
      <c r="R3" s="405"/>
      <c r="S3" s="405"/>
      <c r="T3" s="405"/>
      <c r="U3" s="405"/>
      <c r="V3" s="405"/>
      <c r="W3" s="405"/>
      <c r="X3" s="405"/>
    </row>
    <row r="4" spans="1:25" ht="25.5" customHeight="1" x14ac:dyDescent="0.7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273"/>
      <c r="U4" s="273"/>
      <c r="V4" s="273"/>
      <c r="W4" s="273"/>
      <c r="X4" s="273"/>
    </row>
    <row r="5" spans="1:25" ht="24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74"/>
      <c r="X5" s="462" t="s">
        <v>62</v>
      </c>
    </row>
    <row r="6" spans="1:25" ht="28.5" customHeight="1" x14ac:dyDescent="0.7">
      <c r="A6" s="425" t="s">
        <v>5</v>
      </c>
      <c r="B6" s="428" t="s">
        <v>68</v>
      </c>
      <c r="C6" s="429" t="s">
        <v>7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11</v>
      </c>
      <c r="M6" s="434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75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75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75" t="s">
        <v>60</v>
      </c>
      <c r="X8" s="463"/>
    </row>
    <row r="9" spans="1:25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75" t="s">
        <v>61</v>
      </c>
      <c r="X9" s="463"/>
    </row>
    <row r="10" spans="1:25" ht="28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76"/>
      <c r="X10" s="464"/>
    </row>
    <row r="11" spans="1:25" x14ac:dyDescent="0.7">
      <c r="A11" s="1">
        <v>1</v>
      </c>
      <c r="B11" s="1" t="s">
        <v>569</v>
      </c>
      <c r="C11" s="1">
        <v>3</v>
      </c>
      <c r="D11" s="1">
        <v>1</v>
      </c>
      <c r="E11" s="1">
        <v>1</v>
      </c>
      <c r="F11" s="1">
        <v>89</v>
      </c>
      <c r="G11" s="51">
        <f t="shared" ref="G11" si="0">D11*400+E11*100+F11</f>
        <v>589</v>
      </c>
      <c r="H11" s="14">
        <v>100</v>
      </c>
      <c r="I11" s="73">
        <f t="shared" ref="I11" si="1">G11*H11</f>
        <v>58900</v>
      </c>
      <c r="J11" s="1">
        <v>1</v>
      </c>
      <c r="K11" s="1" t="s">
        <v>18</v>
      </c>
      <c r="L11" s="1" t="s">
        <v>22</v>
      </c>
      <c r="M11" s="1" t="s">
        <v>20</v>
      </c>
      <c r="N11" s="1">
        <v>36</v>
      </c>
      <c r="O11" s="17">
        <v>5500</v>
      </c>
      <c r="P11" s="17">
        <f>N11*O11</f>
        <v>198000</v>
      </c>
      <c r="Q11" s="59">
        <v>27</v>
      </c>
      <c r="R11" s="84">
        <v>87120</v>
      </c>
      <c r="S11" s="17">
        <f t="shared" ref="S11" si="2">P11-R11</f>
        <v>110880</v>
      </c>
      <c r="T11" s="17">
        <f>S11+I11</f>
        <v>169780</v>
      </c>
      <c r="U11" s="252">
        <v>58000</v>
      </c>
      <c r="V11" s="17">
        <f>T11-U11</f>
        <v>111780</v>
      </c>
      <c r="W11" s="76">
        <v>0.3</v>
      </c>
      <c r="X11" s="17">
        <f t="shared" ref="X11" si="3">V11*W11%</f>
        <v>335.34000000000003</v>
      </c>
    </row>
    <row r="12" spans="1:25" x14ac:dyDescent="0.7">
      <c r="A12" s="1">
        <v>2</v>
      </c>
      <c r="B12" s="1" t="s">
        <v>566</v>
      </c>
      <c r="C12" s="1">
        <v>1</v>
      </c>
      <c r="D12" s="1">
        <v>6</v>
      </c>
      <c r="E12" s="1">
        <v>0</v>
      </c>
      <c r="F12" s="1">
        <v>4</v>
      </c>
      <c r="G12" s="51">
        <f t="shared" ref="G12:G14" si="4">D12*400+E12*100+F12</f>
        <v>2404</v>
      </c>
      <c r="H12" s="23">
        <v>100</v>
      </c>
      <c r="I12" s="73">
        <f t="shared" ref="I12:I14" si="5">G12*H12</f>
        <v>240400</v>
      </c>
      <c r="J12" s="1">
        <v>2</v>
      </c>
      <c r="K12" s="1"/>
      <c r="L12" s="1"/>
      <c r="M12" s="1"/>
      <c r="N12" s="1"/>
      <c r="O12" s="16"/>
      <c r="P12" s="16"/>
      <c r="Q12" s="59"/>
      <c r="R12" s="84"/>
      <c r="S12" s="17"/>
      <c r="T12" s="17">
        <f t="shared" ref="T12:T15" si="6">S12+I12</f>
        <v>240400</v>
      </c>
      <c r="U12" s="252">
        <f>T12</f>
        <v>240400</v>
      </c>
      <c r="V12" s="16">
        <v>0</v>
      </c>
      <c r="W12" s="76">
        <v>0</v>
      </c>
      <c r="X12" s="17"/>
    </row>
    <row r="13" spans="1:25" x14ac:dyDescent="0.7">
      <c r="A13" s="1">
        <v>3</v>
      </c>
      <c r="B13" s="1" t="s">
        <v>567</v>
      </c>
      <c r="C13" s="1">
        <v>1</v>
      </c>
      <c r="D13" s="1">
        <v>4</v>
      </c>
      <c r="E13" s="1">
        <v>1</v>
      </c>
      <c r="F13" s="1">
        <v>6</v>
      </c>
      <c r="G13" s="51">
        <f t="shared" si="4"/>
        <v>1706</v>
      </c>
      <c r="H13" s="23">
        <v>150</v>
      </c>
      <c r="I13" s="73">
        <f t="shared" si="5"/>
        <v>255900</v>
      </c>
      <c r="J13" s="1">
        <v>3</v>
      </c>
      <c r="K13" s="1"/>
      <c r="L13" s="1"/>
      <c r="M13" s="1"/>
      <c r="N13" s="1"/>
      <c r="O13" s="16"/>
      <c r="P13" s="16"/>
      <c r="Q13" s="59"/>
      <c r="R13" s="84"/>
      <c r="S13" s="17"/>
      <c r="T13" s="17">
        <f t="shared" si="6"/>
        <v>255900</v>
      </c>
      <c r="U13" s="252">
        <f t="shared" ref="U13:U15" si="7">T13</f>
        <v>255900</v>
      </c>
      <c r="V13" s="16">
        <v>0</v>
      </c>
      <c r="W13" s="76">
        <v>0</v>
      </c>
      <c r="X13" s="17"/>
    </row>
    <row r="14" spans="1:25" x14ac:dyDescent="0.7">
      <c r="A14" s="1">
        <v>4</v>
      </c>
      <c r="B14" s="1" t="s">
        <v>568</v>
      </c>
      <c r="C14" s="1">
        <v>1</v>
      </c>
      <c r="D14" s="1">
        <v>8</v>
      </c>
      <c r="E14" s="1">
        <v>3</v>
      </c>
      <c r="F14" s="1">
        <v>68</v>
      </c>
      <c r="G14" s="51">
        <f t="shared" si="4"/>
        <v>3568</v>
      </c>
      <c r="H14" s="14">
        <v>150</v>
      </c>
      <c r="I14" s="73">
        <f t="shared" si="5"/>
        <v>535200</v>
      </c>
      <c r="J14" s="1">
        <v>4</v>
      </c>
      <c r="K14" s="1"/>
      <c r="L14" s="1"/>
      <c r="M14" s="1"/>
      <c r="N14" s="1"/>
      <c r="O14" s="16"/>
      <c r="P14" s="16"/>
      <c r="Q14" s="59"/>
      <c r="R14" s="84"/>
      <c r="S14" s="17"/>
      <c r="T14" s="17">
        <f t="shared" si="6"/>
        <v>535200</v>
      </c>
      <c r="U14" s="252">
        <f t="shared" si="7"/>
        <v>535200</v>
      </c>
      <c r="V14" s="16">
        <v>0</v>
      </c>
      <c r="W14" s="76">
        <v>0</v>
      </c>
      <c r="X14" s="17"/>
    </row>
    <row r="15" spans="1:25" s="1" customFormat="1" x14ac:dyDescent="0.7">
      <c r="A15" s="1">
        <v>5</v>
      </c>
      <c r="B15" s="1" t="s">
        <v>565</v>
      </c>
      <c r="C15" s="1">
        <v>3</v>
      </c>
      <c r="D15" s="1">
        <v>13</v>
      </c>
      <c r="E15" s="1">
        <v>0</v>
      </c>
      <c r="F15" s="1">
        <v>35</v>
      </c>
      <c r="G15" s="51">
        <f>D15*400+E15*100+F15</f>
        <v>5235</v>
      </c>
      <c r="H15" s="14">
        <v>100</v>
      </c>
      <c r="I15" s="73">
        <f>G15*H15</f>
        <v>523500</v>
      </c>
      <c r="J15" s="1">
        <v>5</v>
      </c>
      <c r="K15" s="59"/>
      <c r="L15" s="59"/>
      <c r="M15" s="59"/>
      <c r="O15" s="16"/>
      <c r="P15" s="16"/>
      <c r="Q15" s="59"/>
      <c r="R15" s="84"/>
      <c r="S15" s="17"/>
      <c r="T15" s="17">
        <f t="shared" si="6"/>
        <v>523500</v>
      </c>
      <c r="U15" s="252">
        <f t="shared" si="7"/>
        <v>523500</v>
      </c>
      <c r="V15" s="16">
        <v>0</v>
      </c>
      <c r="W15" s="76">
        <v>0</v>
      </c>
      <c r="X15" s="17"/>
      <c r="Y15" s="29"/>
    </row>
    <row r="16" spans="1:25" x14ac:dyDescent="0.7">
      <c r="B16" s="3" t="s">
        <v>209</v>
      </c>
      <c r="E16" s="3" t="s">
        <v>210</v>
      </c>
      <c r="N16" s="3" t="s">
        <v>571</v>
      </c>
      <c r="T16" s="4"/>
      <c r="U16" s="4"/>
      <c r="V16" s="68">
        <f>SUM(V11:V15)</f>
        <v>111780</v>
      </c>
      <c r="W16" s="68"/>
      <c r="X16" s="68">
        <f>SUM(X11:X15)</f>
        <v>335.34000000000003</v>
      </c>
    </row>
    <row r="17" spans="5:5" x14ac:dyDescent="0.7">
      <c r="E17" s="3" t="s">
        <v>211</v>
      </c>
    </row>
    <row r="18" spans="5:5" x14ac:dyDescent="0.7">
      <c r="E18" s="3" t="s">
        <v>212</v>
      </c>
    </row>
    <row r="19" spans="5:5" x14ac:dyDescent="0.7">
      <c r="E19" s="3" t="s">
        <v>213</v>
      </c>
    </row>
    <row r="20" spans="5:5" x14ac:dyDescent="0.7">
      <c r="E20" s="3" t="s">
        <v>214</v>
      </c>
    </row>
  </sheetData>
  <mergeCells count="28">
    <mergeCell ref="A2:X2"/>
    <mergeCell ref="B6:B10"/>
    <mergeCell ref="C6:C10"/>
    <mergeCell ref="D6:F7"/>
    <mergeCell ref="G6:G10"/>
    <mergeCell ref="J6:J10"/>
    <mergeCell ref="K6:K10"/>
    <mergeCell ref="L6:L10"/>
    <mergeCell ref="M6:M10"/>
    <mergeCell ref="N6:N10"/>
    <mergeCell ref="X5:X10"/>
    <mergeCell ref="A6:A10"/>
    <mergeCell ref="A5:I5"/>
    <mergeCell ref="J5:S5"/>
    <mergeCell ref="T5:T10"/>
    <mergeCell ref="I6:I10"/>
    <mergeCell ref="H6:H10"/>
    <mergeCell ref="D8:D10"/>
    <mergeCell ref="E8:E10"/>
    <mergeCell ref="F8:F10"/>
    <mergeCell ref="U5:U10"/>
    <mergeCell ref="V5:V10"/>
    <mergeCell ref="O6:O10"/>
    <mergeCell ref="P6:P10"/>
    <mergeCell ref="Q6:R6"/>
    <mergeCell ref="S6:S10"/>
    <mergeCell ref="Q7:Q10"/>
    <mergeCell ref="R7:R10"/>
  </mergeCells>
  <pageMargins left="0.11811023622047245" right="7.874015748031496E-2" top="0.74803149606299213" bottom="0.74803149606299213" header="0.31496062992125984" footer="0.31496062992125984"/>
  <pageSetup paperSize="9" scale="78" orientation="landscape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Y20"/>
  <sheetViews>
    <sheetView topLeftCell="C1" workbookViewId="0">
      <selection activeCell="I19" sqref="I19"/>
    </sheetView>
  </sheetViews>
  <sheetFormatPr defaultColWidth="8.6640625" defaultRowHeight="18.5" x14ac:dyDescent="0.65"/>
  <cols>
    <col min="1" max="1" width="3.5" style="6" customWidth="1"/>
    <col min="2" max="2" width="8.6640625" style="6"/>
    <col min="3" max="3" width="6.33203125" style="6" customWidth="1"/>
    <col min="4" max="6" width="3.5" style="6" customWidth="1"/>
    <col min="7" max="7" width="6.5" style="6" customWidth="1"/>
    <col min="8" max="8" width="9.6640625" style="6" customWidth="1"/>
    <col min="9" max="9" width="8.5" style="6" customWidth="1"/>
    <col min="10" max="10" width="4.5" style="6" customWidth="1"/>
    <col min="11" max="11" width="6.5" style="6" customWidth="1"/>
    <col min="12" max="12" width="8.6640625" style="6"/>
    <col min="13" max="13" width="7.6640625" style="6" customWidth="1"/>
    <col min="14" max="14" width="6.33203125" style="6" customWidth="1"/>
    <col min="15" max="15" width="8.33203125" style="6" customWidth="1"/>
    <col min="16" max="16" width="7.58203125" style="6" customWidth="1"/>
    <col min="17" max="17" width="4.1640625" style="6" customWidth="1"/>
    <col min="18" max="19" width="7.83203125" style="6" customWidth="1"/>
    <col min="20" max="20" width="8.33203125" style="6" customWidth="1"/>
    <col min="21" max="21" width="7.33203125" style="6" customWidth="1"/>
    <col min="22" max="22" width="7.58203125" style="6" customWidth="1"/>
    <col min="23" max="23" width="4" style="6" customWidth="1"/>
    <col min="24" max="24" width="6.33203125" style="6" customWidth="1"/>
    <col min="25" max="16384" width="8.6640625" style="6"/>
  </cols>
  <sheetData>
    <row r="1" spans="1:25" s="406" customFormat="1" ht="24" x14ac:dyDescent="0.8">
      <c r="V1" s="409" t="s">
        <v>57</v>
      </c>
    </row>
    <row r="2" spans="1:2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5" s="406" customFormat="1" ht="24" x14ac:dyDescent="0.8">
      <c r="A3" s="449" t="s">
        <v>579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25" x14ac:dyDescent="0.65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</row>
    <row r="5" spans="1:25" ht="15.65" customHeight="1" x14ac:dyDescent="0.65">
      <c r="A5" s="479" t="s">
        <v>63</v>
      </c>
      <c r="B5" s="480"/>
      <c r="C5" s="480"/>
      <c r="D5" s="480"/>
      <c r="E5" s="480"/>
      <c r="F5" s="480"/>
      <c r="G5" s="480"/>
      <c r="H5" s="480"/>
      <c r="I5" s="481"/>
      <c r="J5" s="482" t="s">
        <v>64</v>
      </c>
      <c r="K5" s="483"/>
      <c r="L5" s="483"/>
      <c r="M5" s="483"/>
      <c r="N5" s="483"/>
      <c r="O5" s="483"/>
      <c r="P5" s="483"/>
      <c r="Q5" s="483"/>
      <c r="R5" s="483"/>
      <c r="S5" s="484"/>
      <c r="T5" s="485" t="s">
        <v>2</v>
      </c>
      <c r="U5" s="488" t="s">
        <v>3</v>
      </c>
      <c r="V5" s="485" t="s">
        <v>4</v>
      </c>
      <c r="W5" s="107"/>
      <c r="X5" s="491" t="s">
        <v>62</v>
      </c>
    </row>
    <row r="6" spans="1:25" ht="15.65" customHeight="1" x14ac:dyDescent="0.65">
      <c r="A6" s="494" t="s">
        <v>5</v>
      </c>
      <c r="B6" s="497" t="s">
        <v>68</v>
      </c>
      <c r="C6" s="498" t="s">
        <v>7</v>
      </c>
      <c r="D6" s="509" t="s">
        <v>6</v>
      </c>
      <c r="E6" s="510"/>
      <c r="F6" s="511"/>
      <c r="G6" s="497" t="s">
        <v>8</v>
      </c>
      <c r="H6" s="497" t="s">
        <v>9</v>
      </c>
      <c r="I6" s="517" t="s">
        <v>65</v>
      </c>
      <c r="J6" s="520" t="s">
        <v>5</v>
      </c>
      <c r="K6" s="500" t="s">
        <v>66</v>
      </c>
      <c r="L6" s="500" t="s">
        <v>11</v>
      </c>
      <c r="M6" s="500" t="s">
        <v>430</v>
      </c>
      <c r="N6" s="500" t="s">
        <v>397</v>
      </c>
      <c r="O6" s="503" t="s">
        <v>438</v>
      </c>
      <c r="P6" s="500" t="s">
        <v>48</v>
      </c>
      <c r="Q6" s="515" t="s">
        <v>12</v>
      </c>
      <c r="R6" s="516"/>
      <c r="S6" s="500" t="s">
        <v>13</v>
      </c>
      <c r="T6" s="486"/>
      <c r="U6" s="489"/>
      <c r="V6" s="486"/>
      <c r="W6" s="108"/>
      <c r="X6" s="492"/>
    </row>
    <row r="7" spans="1:25" x14ac:dyDescent="0.65">
      <c r="A7" s="495"/>
      <c r="B7" s="498"/>
      <c r="C7" s="498"/>
      <c r="D7" s="512"/>
      <c r="E7" s="513"/>
      <c r="F7" s="514"/>
      <c r="G7" s="498"/>
      <c r="H7" s="498"/>
      <c r="I7" s="518"/>
      <c r="J7" s="521"/>
      <c r="K7" s="501"/>
      <c r="L7" s="501"/>
      <c r="M7" s="501"/>
      <c r="N7" s="501"/>
      <c r="O7" s="504"/>
      <c r="P7" s="501"/>
      <c r="Q7" s="500" t="s">
        <v>67</v>
      </c>
      <c r="R7" s="506" t="s">
        <v>215</v>
      </c>
      <c r="S7" s="501"/>
      <c r="T7" s="486"/>
      <c r="U7" s="489"/>
      <c r="V7" s="486"/>
      <c r="W7" s="108" t="s">
        <v>59</v>
      </c>
      <c r="X7" s="492"/>
    </row>
    <row r="8" spans="1:25" ht="15.65" customHeight="1" x14ac:dyDescent="0.65">
      <c r="A8" s="495"/>
      <c r="B8" s="498"/>
      <c r="C8" s="498"/>
      <c r="D8" s="494" t="s">
        <v>15</v>
      </c>
      <c r="E8" s="494" t="s">
        <v>16</v>
      </c>
      <c r="F8" s="494" t="s">
        <v>17</v>
      </c>
      <c r="G8" s="498"/>
      <c r="H8" s="498"/>
      <c r="I8" s="518"/>
      <c r="J8" s="521"/>
      <c r="K8" s="501"/>
      <c r="L8" s="501"/>
      <c r="M8" s="501"/>
      <c r="N8" s="501"/>
      <c r="O8" s="504"/>
      <c r="P8" s="501"/>
      <c r="Q8" s="501"/>
      <c r="R8" s="507"/>
      <c r="S8" s="501"/>
      <c r="T8" s="486"/>
      <c r="U8" s="489"/>
      <c r="V8" s="486"/>
      <c r="W8" s="108" t="s">
        <v>60</v>
      </c>
      <c r="X8" s="492"/>
    </row>
    <row r="9" spans="1:25" ht="31.25" customHeight="1" x14ac:dyDescent="0.65">
      <c r="A9" s="495"/>
      <c r="B9" s="498"/>
      <c r="C9" s="498"/>
      <c r="D9" s="495"/>
      <c r="E9" s="495"/>
      <c r="F9" s="495"/>
      <c r="G9" s="498"/>
      <c r="H9" s="498"/>
      <c r="I9" s="518"/>
      <c r="J9" s="521"/>
      <c r="K9" s="501"/>
      <c r="L9" s="501"/>
      <c r="M9" s="501"/>
      <c r="N9" s="501"/>
      <c r="O9" s="504"/>
      <c r="P9" s="501"/>
      <c r="Q9" s="501"/>
      <c r="R9" s="507"/>
      <c r="S9" s="501"/>
      <c r="T9" s="486"/>
      <c r="U9" s="489"/>
      <c r="V9" s="486"/>
      <c r="W9" s="108" t="s">
        <v>61</v>
      </c>
      <c r="X9" s="492"/>
    </row>
    <row r="10" spans="1:25" x14ac:dyDescent="0.65">
      <c r="A10" s="496"/>
      <c r="B10" s="499"/>
      <c r="C10" s="499"/>
      <c r="D10" s="496"/>
      <c r="E10" s="496"/>
      <c r="F10" s="496"/>
      <c r="G10" s="499"/>
      <c r="H10" s="499"/>
      <c r="I10" s="519"/>
      <c r="J10" s="522"/>
      <c r="K10" s="502"/>
      <c r="L10" s="502"/>
      <c r="M10" s="502"/>
      <c r="N10" s="502"/>
      <c r="O10" s="505"/>
      <c r="P10" s="502"/>
      <c r="Q10" s="502"/>
      <c r="R10" s="508"/>
      <c r="S10" s="502"/>
      <c r="T10" s="487"/>
      <c r="U10" s="490"/>
      <c r="V10" s="487"/>
      <c r="W10" s="109"/>
      <c r="X10" s="493"/>
    </row>
    <row r="11" spans="1:25" x14ac:dyDescent="0.65">
      <c r="A11" s="7">
        <v>1</v>
      </c>
      <c r="B11" s="7" t="s">
        <v>575</v>
      </c>
      <c r="C11" s="7">
        <v>3</v>
      </c>
      <c r="D11" s="7">
        <v>0</v>
      </c>
      <c r="E11" s="7">
        <v>2</v>
      </c>
      <c r="F11" s="7">
        <v>19</v>
      </c>
      <c r="G11" s="20">
        <f t="shared" ref="G11" si="0">D11*400+E11*100+F11</f>
        <v>219</v>
      </c>
      <c r="H11" s="9">
        <v>325</v>
      </c>
      <c r="I11" s="39">
        <f t="shared" ref="I11" si="1">G11*H11</f>
        <v>71175</v>
      </c>
      <c r="J11" s="7">
        <v>1</v>
      </c>
      <c r="K11" s="7" t="s">
        <v>18</v>
      </c>
      <c r="L11" s="7" t="s">
        <v>26</v>
      </c>
      <c r="M11" s="7" t="s">
        <v>46</v>
      </c>
      <c r="N11" s="7">
        <v>45.78</v>
      </c>
      <c r="O11" s="11">
        <v>450</v>
      </c>
      <c r="P11" s="11">
        <f>N11*O11</f>
        <v>20601</v>
      </c>
      <c r="Q11" s="25">
        <v>52</v>
      </c>
      <c r="R11" s="54">
        <f>P11*85%</f>
        <v>17510.849999999999</v>
      </c>
      <c r="S11" s="11">
        <f t="shared" ref="S11:S12" si="2">P11-R11</f>
        <v>3090.1500000000015</v>
      </c>
      <c r="T11" s="11">
        <f>S11+I11</f>
        <v>74265.149999999994</v>
      </c>
      <c r="U11" s="118">
        <v>61750</v>
      </c>
      <c r="V11" s="123">
        <f>T11-U11</f>
        <v>12515.149999999994</v>
      </c>
      <c r="W11" s="53">
        <v>0.3</v>
      </c>
      <c r="X11" s="123">
        <f t="shared" ref="X11:X12" si="3">V11*W11%</f>
        <v>37.545449999999981</v>
      </c>
      <c r="Y11" s="129"/>
    </row>
    <row r="12" spans="1:25" x14ac:dyDescent="0.65">
      <c r="A12" s="7"/>
      <c r="B12" s="7"/>
      <c r="C12" s="7"/>
      <c r="D12" s="7"/>
      <c r="E12" s="7"/>
      <c r="F12" s="7"/>
      <c r="G12" s="20"/>
      <c r="H12" s="9"/>
      <c r="I12" s="39"/>
      <c r="J12" s="7"/>
      <c r="K12" s="7"/>
      <c r="L12" s="7" t="s">
        <v>26</v>
      </c>
      <c r="M12" s="7" t="s">
        <v>578</v>
      </c>
      <c r="N12" s="7">
        <v>70.2</v>
      </c>
      <c r="O12" s="11">
        <v>5700</v>
      </c>
      <c r="P12" s="11">
        <f>N12*O12</f>
        <v>400140</v>
      </c>
      <c r="Q12" s="25">
        <v>52</v>
      </c>
      <c r="R12" s="54">
        <f>P12*85%</f>
        <v>340119</v>
      </c>
      <c r="S12" s="11">
        <f t="shared" si="2"/>
        <v>60021</v>
      </c>
      <c r="T12" s="11">
        <f>S12+I12</f>
        <v>60021</v>
      </c>
      <c r="U12" s="118">
        <v>0</v>
      </c>
      <c r="V12" s="123">
        <f>T12-U12</f>
        <v>60021</v>
      </c>
      <c r="W12" s="53">
        <v>0.3</v>
      </c>
      <c r="X12" s="123">
        <f t="shared" si="3"/>
        <v>180.06300000000002</v>
      </c>
      <c r="Y12" s="129"/>
    </row>
    <row r="13" spans="1:25" x14ac:dyDescent="0.65">
      <c r="A13" s="7">
        <v>2</v>
      </c>
      <c r="B13" s="7" t="s">
        <v>577</v>
      </c>
      <c r="C13" s="7">
        <v>1</v>
      </c>
      <c r="D13" s="7">
        <v>2</v>
      </c>
      <c r="E13" s="7">
        <v>0</v>
      </c>
      <c r="F13" s="7">
        <v>94</v>
      </c>
      <c r="G13" s="20">
        <f t="shared" ref="G13:G14" si="4">D13*400+E13*100+F13</f>
        <v>894</v>
      </c>
      <c r="H13" s="9">
        <v>150</v>
      </c>
      <c r="I13" s="39">
        <f t="shared" ref="I13:I14" si="5">G13*H13</f>
        <v>134100</v>
      </c>
      <c r="J13" s="7">
        <v>2</v>
      </c>
      <c r="K13" s="7"/>
      <c r="L13" s="7"/>
      <c r="M13" s="7"/>
      <c r="N13" s="7"/>
      <c r="O13" s="11"/>
      <c r="P13" s="11"/>
      <c r="Q13" s="25"/>
      <c r="R13" s="54"/>
      <c r="S13" s="11"/>
      <c r="T13" s="11">
        <f>I13</f>
        <v>134100</v>
      </c>
      <c r="U13" s="118">
        <f>T13</f>
        <v>134100</v>
      </c>
      <c r="V13" s="352">
        <v>0</v>
      </c>
      <c r="W13" s="53"/>
      <c r="X13" s="123"/>
      <c r="Y13" s="129"/>
    </row>
    <row r="14" spans="1:25" s="121" customFormat="1" x14ac:dyDescent="0.65">
      <c r="A14" s="7">
        <v>3</v>
      </c>
      <c r="B14" s="7" t="s">
        <v>576</v>
      </c>
      <c r="C14" s="7">
        <v>1</v>
      </c>
      <c r="D14" s="7">
        <v>1</v>
      </c>
      <c r="E14" s="7">
        <v>3</v>
      </c>
      <c r="F14" s="7">
        <v>20</v>
      </c>
      <c r="G14" s="20">
        <f t="shared" si="4"/>
        <v>720</v>
      </c>
      <c r="H14" s="9">
        <v>150</v>
      </c>
      <c r="I14" s="39">
        <f t="shared" si="5"/>
        <v>108000</v>
      </c>
      <c r="J14" s="7">
        <v>3</v>
      </c>
      <c r="K14" s="7"/>
      <c r="L14" s="7"/>
      <c r="M14" s="7"/>
      <c r="N14" s="7"/>
      <c r="O14" s="11"/>
      <c r="P14" s="11"/>
      <c r="Q14" s="25"/>
      <c r="R14" s="54"/>
      <c r="S14" s="11"/>
      <c r="T14" s="11">
        <f>I14</f>
        <v>108000</v>
      </c>
      <c r="U14" s="118">
        <f>T14</f>
        <v>108000</v>
      </c>
      <c r="V14" s="352">
        <v>0</v>
      </c>
      <c r="W14" s="53"/>
      <c r="X14" s="123"/>
      <c r="Y14" s="130"/>
    </row>
    <row r="15" spans="1:25" s="19" customFormat="1" x14ac:dyDescent="0.65">
      <c r="G15" s="71"/>
      <c r="H15" s="72"/>
      <c r="I15" s="124"/>
      <c r="O15" s="86"/>
      <c r="P15" s="86"/>
      <c r="Q15" s="125"/>
      <c r="R15" s="125"/>
      <c r="S15" s="86"/>
      <c r="T15" s="86"/>
      <c r="U15" s="131"/>
      <c r="V15" s="132">
        <f>SUM(V11:V14)</f>
        <v>72536.149999999994</v>
      </c>
      <c r="W15" s="122"/>
      <c r="X15" s="132">
        <f>SUM(X11:X14)</f>
        <v>217.60845</v>
      </c>
      <c r="Y15" s="130"/>
    </row>
    <row r="16" spans="1:25" s="19" customFormat="1" x14ac:dyDescent="0.65">
      <c r="C16" s="6"/>
      <c r="D16" s="6"/>
      <c r="E16" s="6" t="s">
        <v>210</v>
      </c>
      <c r="F16" s="6"/>
      <c r="G16" s="6"/>
      <c r="H16" s="6"/>
      <c r="I16" s="6"/>
      <c r="J16" s="6"/>
      <c r="O16" s="85"/>
      <c r="P16" s="85"/>
      <c r="Q16" s="58"/>
      <c r="R16" s="126"/>
      <c r="S16" s="85"/>
      <c r="T16" s="86"/>
      <c r="U16" s="127"/>
      <c r="V16" s="85"/>
      <c r="W16" s="128"/>
      <c r="X16" s="86"/>
    </row>
    <row r="17" spans="5:5" x14ac:dyDescent="0.65">
      <c r="E17" s="6" t="s">
        <v>211</v>
      </c>
    </row>
    <row r="18" spans="5:5" x14ac:dyDescent="0.65">
      <c r="E18" s="6" t="s">
        <v>212</v>
      </c>
    </row>
    <row r="19" spans="5:5" x14ac:dyDescent="0.65">
      <c r="E19" s="6" t="s">
        <v>213</v>
      </c>
    </row>
    <row r="20" spans="5:5" x14ac:dyDescent="0.65">
      <c r="E20" s="6" t="s">
        <v>214</v>
      </c>
    </row>
  </sheetData>
  <mergeCells count="29">
    <mergeCell ref="H6:H10"/>
    <mergeCell ref="C6:C10"/>
    <mergeCell ref="D6:F7"/>
    <mergeCell ref="G6:G10"/>
    <mergeCell ref="D8:D10"/>
    <mergeCell ref="E8:E10"/>
    <mergeCell ref="F8:F10"/>
    <mergeCell ref="I6:I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N6:N10"/>
    <mergeCell ref="B6:B10"/>
    <mergeCell ref="J6:J10"/>
    <mergeCell ref="Q6:R6"/>
    <mergeCell ref="K6:K10"/>
    <mergeCell ref="L6:L10"/>
    <mergeCell ref="S6:S10"/>
    <mergeCell ref="Q7:Q10"/>
    <mergeCell ref="R7:R10"/>
    <mergeCell ref="M6:M10"/>
    <mergeCell ref="O6:O10"/>
    <mergeCell ref="P6:P10"/>
  </mergeCells>
  <pageMargins left="0.31496062992125984" right="0.11811023622047245" top="0.74803149606299213" bottom="0.74803149606299213" header="0.31496062992125984" footer="0.31496062992125984"/>
  <pageSetup paperSize="9" scale="85" orientation="landscape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Y21"/>
  <sheetViews>
    <sheetView topLeftCell="C1" workbookViewId="0">
      <selection activeCell="J17" sqref="J17"/>
    </sheetView>
  </sheetViews>
  <sheetFormatPr defaultColWidth="8.6640625" defaultRowHeight="18.5" x14ac:dyDescent="0.65"/>
  <cols>
    <col min="1" max="1" width="3.5" style="6" customWidth="1"/>
    <col min="2" max="2" width="8.6640625" style="6"/>
    <col min="3" max="3" width="6.33203125" style="6" customWidth="1"/>
    <col min="4" max="6" width="3.5" style="6" customWidth="1"/>
    <col min="7" max="7" width="6.5" style="6" customWidth="1"/>
    <col min="8" max="8" width="7.5" style="6" customWidth="1"/>
    <col min="9" max="9" width="8.6640625" style="6" customWidth="1"/>
    <col min="10" max="10" width="4.5" style="6" customWidth="1"/>
    <col min="11" max="11" width="7.83203125" style="6" customWidth="1"/>
    <col min="12" max="12" width="8.6640625" style="6"/>
    <col min="13" max="13" width="7.6640625" style="6" customWidth="1"/>
    <col min="14" max="14" width="8.1640625" style="6" customWidth="1"/>
    <col min="15" max="15" width="8.33203125" style="6" customWidth="1"/>
    <col min="16" max="16" width="7.58203125" style="6" customWidth="1"/>
    <col min="17" max="17" width="4.83203125" style="6" customWidth="1"/>
    <col min="18" max="18" width="7.33203125" style="6" customWidth="1"/>
    <col min="19" max="19" width="8.83203125" style="6" bestFit="1" customWidth="1"/>
    <col min="20" max="20" width="8.33203125" style="6" customWidth="1"/>
    <col min="21" max="21" width="7.5" style="6" customWidth="1"/>
    <col min="22" max="22" width="8.83203125" style="6" bestFit="1" customWidth="1"/>
    <col min="23" max="23" width="4" style="6" customWidth="1"/>
    <col min="24" max="24" width="7.5" style="6" customWidth="1"/>
    <col min="25" max="16384" width="8.6640625" style="6"/>
  </cols>
  <sheetData>
    <row r="1" spans="1:25" s="406" customFormat="1" ht="24" x14ac:dyDescent="0.8">
      <c r="V1" s="409" t="s">
        <v>57</v>
      </c>
    </row>
    <row r="2" spans="1:2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5" s="406" customFormat="1" ht="24" x14ac:dyDescent="0.8">
      <c r="A3" s="449" t="s">
        <v>620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25" x14ac:dyDescent="0.65">
      <c r="A4" s="136"/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</row>
    <row r="5" spans="1:25" ht="15.65" customHeight="1" x14ac:dyDescent="0.65">
      <c r="A5" s="479" t="s">
        <v>63</v>
      </c>
      <c r="B5" s="480"/>
      <c r="C5" s="480"/>
      <c r="D5" s="480"/>
      <c r="E5" s="480"/>
      <c r="F5" s="480"/>
      <c r="G5" s="480"/>
      <c r="H5" s="480"/>
      <c r="I5" s="481"/>
      <c r="J5" s="482" t="s">
        <v>64</v>
      </c>
      <c r="K5" s="483"/>
      <c r="L5" s="483"/>
      <c r="M5" s="483"/>
      <c r="N5" s="483"/>
      <c r="O5" s="483"/>
      <c r="P5" s="483"/>
      <c r="Q5" s="483"/>
      <c r="R5" s="483"/>
      <c r="S5" s="484"/>
      <c r="T5" s="485" t="s">
        <v>2</v>
      </c>
      <c r="U5" s="488" t="s">
        <v>3</v>
      </c>
      <c r="V5" s="485" t="s">
        <v>4</v>
      </c>
      <c r="W5" s="133"/>
      <c r="X5" s="491" t="s">
        <v>62</v>
      </c>
    </row>
    <row r="6" spans="1:25" ht="15.65" customHeight="1" x14ac:dyDescent="0.65">
      <c r="A6" s="494" t="s">
        <v>5</v>
      </c>
      <c r="B6" s="497" t="s">
        <v>68</v>
      </c>
      <c r="C6" s="497" t="s">
        <v>7</v>
      </c>
      <c r="D6" s="509" t="s">
        <v>6</v>
      </c>
      <c r="E6" s="510"/>
      <c r="F6" s="511"/>
      <c r="G6" s="497" t="s">
        <v>8</v>
      </c>
      <c r="H6" s="497" t="s">
        <v>9</v>
      </c>
      <c r="I6" s="517" t="s">
        <v>65</v>
      </c>
      <c r="J6" s="520" t="s">
        <v>5</v>
      </c>
      <c r="K6" s="500" t="s">
        <v>66</v>
      </c>
      <c r="L6" s="500" t="s">
        <v>11</v>
      </c>
      <c r="M6" s="500" t="s">
        <v>430</v>
      </c>
      <c r="N6" s="500" t="s">
        <v>397</v>
      </c>
      <c r="O6" s="503" t="s">
        <v>438</v>
      </c>
      <c r="P6" s="500" t="s">
        <v>48</v>
      </c>
      <c r="Q6" s="515" t="s">
        <v>12</v>
      </c>
      <c r="R6" s="516"/>
      <c r="S6" s="500" t="s">
        <v>13</v>
      </c>
      <c r="T6" s="486"/>
      <c r="U6" s="489"/>
      <c r="V6" s="486"/>
      <c r="W6" s="134"/>
      <c r="X6" s="492"/>
    </row>
    <row r="7" spans="1:25" ht="15.65" customHeight="1" x14ac:dyDescent="0.65">
      <c r="A7" s="495"/>
      <c r="B7" s="498"/>
      <c r="C7" s="498"/>
      <c r="D7" s="512"/>
      <c r="E7" s="513"/>
      <c r="F7" s="514"/>
      <c r="G7" s="498"/>
      <c r="H7" s="498"/>
      <c r="I7" s="518"/>
      <c r="J7" s="521"/>
      <c r="K7" s="501"/>
      <c r="L7" s="501"/>
      <c r="M7" s="501"/>
      <c r="N7" s="501"/>
      <c r="O7" s="504"/>
      <c r="P7" s="501"/>
      <c r="Q7" s="500" t="s">
        <v>67</v>
      </c>
      <c r="R7" s="506" t="s">
        <v>215</v>
      </c>
      <c r="S7" s="501"/>
      <c r="T7" s="486"/>
      <c r="U7" s="489"/>
      <c r="V7" s="486"/>
      <c r="W7" s="134" t="s">
        <v>59</v>
      </c>
      <c r="X7" s="492"/>
    </row>
    <row r="8" spans="1:25" ht="15.65" customHeight="1" x14ac:dyDescent="0.65">
      <c r="A8" s="495"/>
      <c r="B8" s="498"/>
      <c r="C8" s="498"/>
      <c r="D8" s="494" t="s">
        <v>15</v>
      </c>
      <c r="E8" s="494" t="s">
        <v>16</v>
      </c>
      <c r="F8" s="494" t="s">
        <v>17</v>
      </c>
      <c r="G8" s="498"/>
      <c r="H8" s="498"/>
      <c r="I8" s="518"/>
      <c r="J8" s="521"/>
      <c r="K8" s="501"/>
      <c r="L8" s="501"/>
      <c r="M8" s="501"/>
      <c r="N8" s="501"/>
      <c r="O8" s="504"/>
      <c r="P8" s="501"/>
      <c r="Q8" s="501"/>
      <c r="R8" s="507"/>
      <c r="S8" s="501"/>
      <c r="T8" s="486"/>
      <c r="U8" s="489"/>
      <c r="V8" s="486"/>
      <c r="W8" s="134" t="s">
        <v>60</v>
      </c>
      <c r="X8" s="492"/>
    </row>
    <row r="9" spans="1:25" ht="31.25" customHeight="1" x14ac:dyDescent="0.65">
      <c r="A9" s="495"/>
      <c r="B9" s="498"/>
      <c r="C9" s="498"/>
      <c r="D9" s="495"/>
      <c r="E9" s="495"/>
      <c r="F9" s="495"/>
      <c r="G9" s="498"/>
      <c r="H9" s="498"/>
      <c r="I9" s="518"/>
      <c r="J9" s="521"/>
      <c r="K9" s="501"/>
      <c r="L9" s="501"/>
      <c r="M9" s="501"/>
      <c r="N9" s="501"/>
      <c r="O9" s="504"/>
      <c r="P9" s="501"/>
      <c r="Q9" s="501"/>
      <c r="R9" s="507"/>
      <c r="S9" s="501"/>
      <c r="T9" s="486"/>
      <c r="U9" s="489"/>
      <c r="V9" s="486"/>
      <c r="W9" s="134" t="s">
        <v>61</v>
      </c>
      <c r="X9" s="492"/>
    </row>
    <row r="10" spans="1:25" x14ac:dyDescent="0.65">
      <c r="A10" s="496"/>
      <c r="B10" s="499"/>
      <c r="C10" s="499"/>
      <c r="D10" s="496"/>
      <c r="E10" s="496"/>
      <c r="F10" s="496"/>
      <c r="G10" s="499"/>
      <c r="H10" s="499"/>
      <c r="I10" s="519"/>
      <c r="J10" s="522"/>
      <c r="K10" s="502"/>
      <c r="L10" s="502"/>
      <c r="M10" s="502"/>
      <c r="N10" s="502"/>
      <c r="O10" s="505"/>
      <c r="P10" s="502"/>
      <c r="Q10" s="502"/>
      <c r="R10" s="508"/>
      <c r="S10" s="502"/>
      <c r="T10" s="487"/>
      <c r="U10" s="490"/>
      <c r="V10" s="487"/>
      <c r="W10" s="135"/>
      <c r="X10" s="493"/>
    </row>
    <row r="11" spans="1:25" x14ac:dyDescent="0.65">
      <c r="A11" s="7">
        <v>1</v>
      </c>
      <c r="B11" s="7" t="s">
        <v>621</v>
      </c>
      <c r="C11" s="7">
        <v>3</v>
      </c>
      <c r="D11" s="7">
        <v>1</v>
      </c>
      <c r="E11" s="7">
        <v>2</v>
      </c>
      <c r="F11" s="7">
        <v>69.7</v>
      </c>
      <c r="G11" s="20">
        <f t="shared" ref="G11" si="0">D11*400+E11*100+F11</f>
        <v>669.7</v>
      </c>
      <c r="H11" s="9">
        <v>175</v>
      </c>
      <c r="I11" s="39">
        <f t="shared" ref="I11" si="1">G11*H11</f>
        <v>117197.50000000001</v>
      </c>
      <c r="J11" s="7">
        <v>1</v>
      </c>
      <c r="K11" s="7" t="s">
        <v>18</v>
      </c>
      <c r="L11" s="7" t="s">
        <v>22</v>
      </c>
      <c r="M11" s="7" t="s">
        <v>20</v>
      </c>
      <c r="N11" s="7">
        <v>150</v>
      </c>
      <c r="O11" s="11">
        <v>5700</v>
      </c>
      <c r="P11" s="11">
        <f>N11*O11</f>
        <v>855000</v>
      </c>
      <c r="Q11" s="25">
        <v>2</v>
      </c>
      <c r="R11" s="54">
        <v>17100</v>
      </c>
      <c r="S11" s="11">
        <f>P11-R11</f>
        <v>837900</v>
      </c>
      <c r="T11" s="11">
        <f>S11+I11</f>
        <v>955097.5</v>
      </c>
      <c r="U11" s="118">
        <v>0</v>
      </c>
      <c r="V11" s="123">
        <f>T11-U11</f>
        <v>955097.5</v>
      </c>
      <c r="W11" s="53">
        <v>0.3</v>
      </c>
      <c r="X11" s="123">
        <f t="shared" ref="X11" si="2">V11*W11%</f>
        <v>2865.2925</v>
      </c>
      <c r="Y11" s="129"/>
    </row>
    <row r="12" spans="1:25" s="19" customFormat="1" x14ac:dyDescent="0.65">
      <c r="G12" s="71"/>
      <c r="H12" s="72"/>
      <c r="I12" s="124"/>
      <c r="O12" s="86"/>
      <c r="P12" s="86"/>
      <c r="Q12" s="125"/>
      <c r="R12" s="125"/>
      <c r="S12" s="86"/>
      <c r="T12" s="86"/>
      <c r="U12" s="131"/>
      <c r="V12" s="132">
        <f>SUM(V11:V11)</f>
        <v>955097.5</v>
      </c>
      <c r="W12" s="122"/>
      <c r="X12" s="132">
        <f>SUM(X11:X11)</f>
        <v>2865.2925</v>
      </c>
      <c r="Y12" s="130"/>
    </row>
    <row r="13" spans="1:25" s="19" customFormat="1" x14ac:dyDescent="0.65">
      <c r="G13" s="71"/>
      <c r="H13" s="72"/>
      <c r="I13" s="124"/>
      <c r="O13" s="86"/>
      <c r="P13" s="86"/>
      <c r="Q13" s="125"/>
      <c r="R13" s="125"/>
      <c r="S13" s="86"/>
      <c r="T13" s="86"/>
      <c r="U13" s="131"/>
      <c r="V13" s="350"/>
      <c r="W13" s="351"/>
      <c r="X13" s="350"/>
      <c r="Y13" s="130"/>
    </row>
    <row r="14" spans="1:25" s="19" customFormat="1" x14ac:dyDescent="0.65">
      <c r="G14" s="71"/>
      <c r="H14" s="72"/>
      <c r="I14" s="124"/>
      <c r="O14" s="86"/>
      <c r="P14" s="86"/>
      <c r="Q14" s="125"/>
      <c r="R14" s="125"/>
      <c r="S14" s="86"/>
      <c r="T14" s="86"/>
      <c r="U14" s="131"/>
      <c r="V14" s="350"/>
      <c r="W14" s="351"/>
      <c r="X14" s="350"/>
      <c r="Y14" s="130"/>
    </row>
    <row r="15" spans="1:25" s="19" customFormat="1" x14ac:dyDescent="0.65">
      <c r="G15" s="71"/>
      <c r="H15" s="72"/>
      <c r="I15" s="124"/>
      <c r="O15" s="86"/>
      <c r="P15" s="86"/>
      <c r="Q15" s="125"/>
      <c r="R15" s="125"/>
      <c r="S15" s="86"/>
      <c r="T15" s="86"/>
      <c r="U15" s="131"/>
      <c r="V15" s="350"/>
      <c r="W15" s="351"/>
      <c r="X15" s="350"/>
      <c r="Y15" s="130"/>
    </row>
    <row r="16" spans="1:25" s="19" customFormat="1" x14ac:dyDescent="0.65">
      <c r="G16" s="71"/>
      <c r="H16" s="72"/>
      <c r="I16" s="124"/>
      <c r="O16" s="86"/>
      <c r="P16" s="86"/>
      <c r="Q16" s="125"/>
      <c r="R16" s="125"/>
      <c r="S16" s="86"/>
      <c r="T16" s="86"/>
      <c r="U16" s="131"/>
      <c r="V16" s="350"/>
      <c r="W16" s="351"/>
      <c r="X16" s="350"/>
      <c r="Y16" s="130"/>
    </row>
    <row r="17" spans="2:24" s="19" customFormat="1" x14ac:dyDescent="0.65">
      <c r="B17" s="6" t="s">
        <v>209</v>
      </c>
      <c r="C17" s="6"/>
      <c r="D17" s="6"/>
      <c r="E17" s="6" t="s">
        <v>210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85"/>
      <c r="T17" s="86"/>
      <c r="U17" s="127"/>
      <c r="V17" s="85"/>
      <c r="W17" s="128"/>
      <c r="X17" s="86"/>
    </row>
    <row r="18" spans="2:24" x14ac:dyDescent="0.65">
      <c r="E18" s="6" t="s">
        <v>211</v>
      </c>
    </row>
    <row r="19" spans="2:24" x14ac:dyDescent="0.65">
      <c r="E19" s="6" t="s">
        <v>212</v>
      </c>
    </row>
    <row r="20" spans="2:24" x14ac:dyDescent="0.65">
      <c r="E20" s="6" t="s">
        <v>213</v>
      </c>
    </row>
    <row r="21" spans="2:24" x14ac:dyDescent="0.65">
      <c r="E21" s="6" t="s">
        <v>214</v>
      </c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N6:N10"/>
    <mergeCell ref="B6:B10"/>
    <mergeCell ref="C6:C10"/>
    <mergeCell ref="D6:F7"/>
    <mergeCell ref="G6:G10"/>
    <mergeCell ref="H6:H10"/>
    <mergeCell ref="D8:D10"/>
    <mergeCell ref="E8:E10"/>
    <mergeCell ref="F8:F10"/>
    <mergeCell ref="I6:I10"/>
    <mergeCell ref="J6:J10"/>
    <mergeCell ref="Q6:R6"/>
    <mergeCell ref="S6:S10"/>
    <mergeCell ref="Q7:Q10"/>
    <mergeCell ref="R7:R10"/>
    <mergeCell ref="K6:K10"/>
    <mergeCell ref="L6:L10"/>
    <mergeCell ref="M6:M10"/>
    <mergeCell ref="O6:O10"/>
    <mergeCell ref="P6:P10"/>
  </mergeCells>
  <pageMargins left="0.31496062992125984" right="0.11811023622047245" top="0.74803149606299213" bottom="0.74803149606299213" header="0.31496062992125984" footer="0.31496062992125984"/>
  <pageSetup paperSize="9" scale="80" orientation="landscape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Y18"/>
  <sheetViews>
    <sheetView topLeftCell="C1" workbookViewId="0">
      <selection activeCell="N18" sqref="N18"/>
    </sheetView>
  </sheetViews>
  <sheetFormatPr defaultColWidth="8.6640625" defaultRowHeight="18.5" x14ac:dyDescent="0.65"/>
  <cols>
    <col min="1" max="1" width="3.5" style="6" customWidth="1"/>
    <col min="2" max="2" width="8.6640625" style="6"/>
    <col min="3" max="3" width="6.33203125" style="6" customWidth="1"/>
    <col min="4" max="6" width="3.5" style="6" customWidth="1"/>
    <col min="7" max="7" width="6.5" style="6" customWidth="1"/>
    <col min="8" max="8" width="7.5" style="6" customWidth="1"/>
    <col min="9" max="9" width="7.6640625" style="6" customWidth="1"/>
    <col min="10" max="10" width="4.5" style="6" customWidth="1"/>
    <col min="11" max="11" width="7.83203125" style="6" customWidth="1"/>
    <col min="12" max="12" width="8.6640625" style="6"/>
    <col min="13" max="13" width="7.6640625" style="6" customWidth="1"/>
    <col min="14" max="14" width="8.1640625" style="6" customWidth="1"/>
    <col min="15" max="15" width="8.33203125" style="6" customWidth="1"/>
    <col min="16" max="16" width="7.58203125" style="6" customWidth="1"/>
    <col min="17" max="17" width="4.83203125" style="6" customWidth="1"/>
    <col min="18" max="18" width="8.08203125" style="6" customWidth="1"/>
    <col min="19" max="19" width="9.33203125" style="6" bestFit="1" customWidth="1"/>
    <col min="20" max="20" width="8.33203125" style="6" customWidth="1"/>
    <col min="21" max="21" width="7.5" style="6" customWidth="1"/>
    <col min="22" max="22" width="9.08203125" style="6" bestFit="1" customWidth="1"/>
    <col min="23" max="23" width="4" style="6" customWidth="1"/>
    <col min="24" max="24" width="7.5" style="6" customWidth="1"/>
    <col min="25" max="16384" width="8.6640625" style="6"/>
  </cols>
  <sheetData>
    <row r="1" spans="1:25" s="406" customFormat="1" ht="24" x14ac:dyDescent="0.8">
      <c r="V1" s="409" t="s">
        <v>57</v>
      </c>
    </row>
    <row r="2" spans="1:2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5" s="406" customFormat="1" ht="24" x14ac:dyDescent="0.8">
      <c r="A3" s="449" t="s">
        <v>713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25" x14ac:dyDescent="0.65">
      <c r="A4" s="190"/>
      <c r="B4" s="190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</row>
    <row r="5" spans="1:25" ht="15.65" customHeight="1" x14ac:dyDescent="0.65">
      <c r="A5" s="479" t="s">
        <v>63</v>
      </c>
      <c r="B5" s="480"/>
      <c r="C5" s="480"/>
      <c r="D5" s="480"/>
      <c r="E5" s="480"/>
      <c r="F5" s="480"/>
      <c r="G5" s="480"/>
      <c r="H5" s="480"/>
      <c r="I5" s="481"/>
      <c r="J5" s="482" t="s">
        <v>64</v>
      </c>
      <c r="K5" s="483"/>
      <c r="L5" s="483"/>
      <c r="M5" s="483"/>
      <c r="N5" s="483"/>
      <c r="O5" s="483"/>
      <c r="P5" s="483"/>
      <c r="Q5" s="483"/>
      <c r="R5" s="483"/>
      <c r="S5" s="484"/>
      <c r="T5" s="485" t="s">
        <v>2</v>
      </c>
      <c r="U5" s="488" t="s">
        <v>3</v>
      </c>
      <c r="V5" s="485" t="s">
        <v>4</v>
      </c>
      <c r="W5" s="187"/>
      <c r="X5" s="491" t="s">
        <v>62</v>
      </c>
    </row>
    <row r="6" spans="1:25" ht="15.65" customHeight="1" x14ac:dyDescent="0.65">
      <c r="A6" s="494" t="s">
        <v>5</v>
      </c>
      <c r="B6" s="497" t="s">
        <v>68</v>
      </c>
      <c r="C6" s="497" t="s">
        <v>7</v>
      </c>
      <c r="D6" s="509" t="s">
        <v>6</v>
      </c>
      <c r="E6" s="510"/>
      <c r="F6" s="511"/>
      <c r="G6" s="497" t="s">
        <v>8</v>
      </c>
      <c r="H6" s="497" t="s">
        <v>9</v>
      </c>
      <c r="I6" s="517" t="s">
        <v>65</v>
      </c>
      <c r="J6" s="520" t="s">
        <v>5</v>
      </c>
      <c r="K6" s="500" t="s">
        <v>66</v>
      </c>
      <c r="L6" s="500" t="s">
        <v>11</v>
      </c>
      <c r="M6" s="500" t="s">
        <v>430</v>
      </c>
      <c r="N6" s="500" t="s">
        <v>397</v>
      </c>
      <c r="O6" s="503" t="s">
        <v>438</v>
      </c>
      <c r="P6" s="500" t="s">
        <v>48</v>
      </c>
      <c r="Q6" s="515" t="s">
        <v>12</v>
      </c>
      <c r="R6" s="516"/>
      <c r="S6" s="500" t="s">
        <v>13</v>
      </c>
      <c r="T6" s="486"/>
      <c r="U6" s="489"/>
      <c r="V6" s="486"/>
      <c r="W6" s="188"/>
      <c r="X6" s="492"/>
    </row>
    <row r="7" spans="1:25" ht="15.65" customHeight="1" x14ac:dyDescent="0.65">
      <c r="A7" s="495"/>
      <c r="B7" s="498"/>
      <c r="C7" s="498"/>
      <c r="D7" s="512"/>
      <c r="E7" s="513"/>
      <c r="F7" s="514"/>
      <c r="G7" s="498"/>
      <c r="H7" s="498"/>
      <c r="I7" s="518"/>
      <c r="J7" s="521"/>
      <c r="K7" s="501"/>
      <c r="L7" s="501"/>
      <c r="M7" s="501"/>
      <c r="N7" s="501"/>
      <c r="O7" s="504"/>
      <c r="P7" s="501"/>
      <c r="Q7" s="500" t="s">
        <v>67</v>
      </c>
      <c r="R7" s="506" t="s">
        <v>215</v>
      </c>
      <c r="S7" s="501"/>
      <c r="T7" s="486"/>
      <c r="U7" s="489"/>
      <c r="V7" s="486"/>
      <c r="W7" s="188" t="s">
        <v>59</v>
      </c>
      <c r="X7" s="492"/>
    </row>
    <row r="8" spans="1:25" ht="15.65" customHeight="1" x14ac:dyDescent="0.65">
      <c r="A8" s="495"/>
      <c r="B8" s="498"/>
      <c r="C8" s="498"/>
      <c r="D8" s="494" t="s">
        <v>15</v>
      </c>
      <c r="E8" s="494" t="s">
        <v>16</v>
      </c>
      <c r="F8" s="494" t="s">
        <v>17</v>
      </c>
      <c r="G8" s="498"/>
      <c r="H8" s="498"/>
      <c r="I8" s="518"/>
      <c r="J8" s="521"/>
      <c r="K8" s="501"/>
      <c r="L8" s="501"/>
      <c r="M8" s="501"/>
      <c r="N8" s="501"/>
      <c r="O8" s="504"/>
      <c r="P8" s="501"/>
      <c r="Q8" s="501"/>
      <c r="R8" s="507"/>
      <c r="S8" s="501"/>
      <c r="T8" s="486"/>
      <c r="U8" s="489"/>
      <c r="V8" s="486"/>
      <c r="W8" s="188" t="s">
        <v>60</v>
      </c>
      <c r="X8" s="492"/>
    </row>
    <row r="9" spans="1:25" ht="31.25" customHeight="1" x14ac:dyDescent="0.65">
      <c r="A9" s="495"/>
      <c r="B9" s="498"/>
      <c r="C9" s="498"/>
      <c r="D9" s="495"/>
      <c r="E9" s="495"/>
      <c r="F9" s="495"/>
      <c r="G9" s="498"/>
      <c r="H9" s="498"/>
      <c r="I9" s="518"/>
      <c r="J9" s="521"/>
      <c r="K9" s="501"/>
      <c r="L9" s="501"/>
      <c r="M9" s="501"/>
      <c r="N9" s="501"/>
      <c r="O9" s="504"/>
      <c r="P9" s="501"/>
      <c r="Q9" s="501"/>
      <c r="R9" s="507"/>
      <c r="S9" s="501"/>
      <c r="T9" s="486"/>
      <c r="U9" s="489"/>
      <c r="V9" s="486"/>
      <c r="W9" s="188" t="s">
        <v>61</v>
      </c>
      <c r="X9" s="492"/>
    </row>
    <row r="10" spans="1:25" x14ac:dyDescent="0.65">
      <c r="A10" s="496"/>
      <c r="B10" s="499"/>
      <c r="C10" s="499"/>
      <c r="D10" s="496"/>
      <c r="E10" s="496"/>
      <c r="F10" s="496"/>
      <c r="G10" s="499"/>
      <c r="H10" s="499"/>
      <c r="I10" s="519"/>
      <c r="J10" s="522"/>
      <c r="K10" s="502"/>
      <c r="L10" s="502"/>
      <c r="M10" s="502"/>
      <c r="N10" s="502"/>
      <c r="O10" s="505"/>
      <c r="P10" s="502"/>
      <c r="Q10" s="502"/>
      <c r="R10" s="508"/>
      <c r="S10" s="502"/>
      <c r="T10" s="487"/>
      <c r="U10" s="490"/>
      <c r="V10" s="487"/>
      <c r="W10" s="189"/>
      <c r="X10" s="493"/>
    </row>
    <row r="11" spans="1:25" x14ac:dyDescent="0.65">
      <c r="A11" s="7">
        <v>1</v>
      </c>
      <c r="B11" s="7" t="s">
        <v>622</v>
      </c>
      <c r="C11" s="7">
        <v>3</v>
      </c>
      <c r="D11" s="7">
        <v>1</v>
      </c>
      <c r="E11" s="7">
        <v>0</v>
      </c>
      <c r="F11" s="7">
        <v>58</v>
      </c>
      <c r="G11" s="20">
        <f t="shared" ref="G11" si="0">D11*400+E11*100+F11</f>
        <v>458</v>
      </c>
      <c r="H11" s="9">
        <v>175</v>
      </c>
      <c r="I11" s="39">
        <f t="shared" ref="I11" si="1">G11*H11</f>
        <v>80150</v>
      </c>
      <c r="J11" s="7">
        <v>1</v>
      </c>
      <c r="K11" s="7" t="s">
        <v>18</v>
      </c>
      <c r="L11" s="7" t="s">
        <v>22</v>
      </c>
      <c r="M11" s="7" t="s">
        <v>20</v>
      </c>
      <c r="N11" s="7">
        <v>6.34</v>
      </c>
      <c r="O11" s="11">
        <v>5700</v>
      </c>
      <c r="P11" s="11">
        <f>N11*O11</f>
        <v>36138</v>
      </c>
      <c r="Q11" s="25">
        <v>2</v>
      </c>
      <c r="R11" s="54">
        <v>722.76</v>
      </c>
      <c r="S11" s="11">
        <f>P11-R11</f>
        <v>35415.24</v>
      </c>
      <c r="T11" s="11">
        <f>S11+I11</f>
        <v>115565.23999999999</v>
      </c>
      <c r="U11" s="118">
        <v>0</v>
      </c>
      <c r="V11" s="123">
        <f>T11-U11</f>
        <v>115565.23999999999</v>
      </c>
      <c r="W11" s="53">
        <v>0.3</v>
      </c>
      <c r="X11" s="123">
        <f t="shared" ref="X11:X12" si="2">V11*W11%</f>
        <v>346.69571999999999</v>
      </c>
      <c r="Y11" s="129"/>
    </row>
    <row r="12" spans="1:25" s="121" customFormat="1" x14ac:dyDescent="0.65">
      <c r="A12" s="7"/>
      <c r="B12" s="7"/>
      <c r="C12" s="7"/>
      <c r="D12" s="7"/>
      <c r="E12" s="7"/>
      <c r="F12" s="7"/>
      <c r="G12" s="20"/>
      <c r="H12" s="9"/>
      <c r="I12" s="39"/>
      <c r="J12" s="7">
        <v>2</v>
      </c>
      <c r="K12" s="7" t="s">
        <v>18</v>
      </c>
      <c r="L12" s="7" t="s">
        <v>19</v>
      </c>
      <c r="M12" s="7"/>
      <c r="N12" s="7">
        <v>152</v>
      </c>
      <c r="O12" s="11">
        <v>5700</v>
      </c>
      <c r="P12" s="11">
        <f>N12*O12</f>
        <v>866400</v>
      </c>
      <c r="Q12" s="25">
        <v>20</v>
      </c>
      <c r="R12" s="54">
        <v>805752</v>
      </c>
      <c r="S12" s="11">
        <f>P12-R12</f>
        <v>60648</v>
      </c>
      <c r="T12" s="11">
        <f>S12+I12</f>
        <v>60648</v>
      </c>
      <c r="U12" s="118">
        <f>T12</f>
        <v>60648</v>
      </c>
      <c r="V12" s="352">
        <v>0</v>
      </c>
      <c r="W12" s="53">
        <v>0</v>
      </c>
      <c r="X12" s="123">
        <f t="shared" si="2"/>
        <v>0</v>
      </c>
      <c r="Y12" s="130"/>
    </row>
    <row r="13" spans="1:25" s="19" customFormat="1" x14ac:dyDescent="0.65">
      <c r="G13" s="71"/>
      <c r="H13" s="72"/>
      <c r="I13" s="124"/>
      <c r="O13" s="86"/>
      <c r="P13" s="86"/>
      <c r="Q13" s="125"/>
      <c r="R13" s="125"/>
      <c r="S13" s="86"/>
      <c r="T13" s="86"/>
      <c r="U13" s="131"/>
      <c r="V13" s="132">
        <f>SUM(V11:V12)</f>
        <v>115565.23999999999</v>
      </c>
      <c r="W13" s="122"/>
      <c r="X13" s="132">
        <f>SUM(X11:X12)</f>
        <v>346.69571999999999</v>
      </c>
      <c r="Y13" s="130"/>
    </row>
    <row r="14" spans="1:25" s="19" customFormat="1" x14ac:dyDescent="0.65">
      <c r="B14" s="6" t="s">
        <v>209</v>
      </c>
      <c r="C14" s="6"/>
      <c r="D14" s="6"/>
      <c r="E14" s="6" t="s">
        <v>210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85"/>
      <c r="T14" s="86"/>
      <c r="U14" s="127"/>
      <c r="V14" s="85"/>
      <c r="W14" s="128"/>
      <c r="X14" s="86"/>
    </row>
    <row r="15" spans="1:25" x14ac:dyDescent="0.65">
      <c r="E15" s="6" t="s">
        <v>211</v>
      </c>
    </row>
    <row r="16" spans="1:25" x14ac:dyDescent="0.65">
      <c r="E16" s="6" t="s">
        <v>212</v>
      </c>
    </row>
    <row r="17" spans="5:5" x14ac:dyDescent="0.65">
      <c r="E17" s="6" t="s">
        <v>213</v>
      </c>
    </row>
    <row r="18" spans="5:5" x14ac:dyDescent="0.65">
      <c r="E18" s="6" t="s">
        <v>214</v>
      </c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L6:L10"/>
    <mergeCell ref="M6:M10"/>
    <mergeCell ref="N6:N10"/>
    <mergeCell ref="O6:O10"/>
    <mergeCell ref="C6:C10"/>
    <mergeCell ref="D6:F7"/>
    <mergeCell ref="G6:G10"/>
    <mergeCell ref="H6:H10"/>
    <mergeCell ref="I6:I10"/>
    <mergeCell ref="D8:D10"/>
    <mergeCell ref="E8:E10"/>
    <mergeCell ref="F8:F10"/>
    <mergeCell ref="J6:J10"/>
    <mergeCell ref="K6:K10"/>
    <mergeCell ref="P6:P10"/>
    <mergeCell ref="Q6:R6"/>
    <mergeCell ref="S6:S10"/>
    <mergeCell ref="Q7:Q10"/>
    <mergeCell ref="R7:R10"/>
  </mergeCells>
  <pageMargins left="0.31496062992125984" right="0.31496062992125984" top="0.74803149606299213" bottom="0.74803149606299213" header="0.31496062992125984" footer="0.31496062992125984"/>
  <pageSetup paperSize="9" scale="78" orientation="landscape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Y14"/>
  <sheetViews>
    <sheetView topLeftCell="C1" zoomScale="90" zoomScaleNormal="90" workbookViewId="0">
      <selection activeCell="I11" sqref="I11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623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1">
        <v>124</v>
      </c>
      <c r="B11" s="1" t="s">
        <v>624</v>
      </c>
      <c r="C11" s="14">
        <v>1</v>
      </c>
      <c r="D11" s="14">
        <v>6</v>
      </c>
      <c r="E11" s="14">
        <v>2</v>
      </c>
      <c r="F11" s="14">
        <v>13</v>
      </c>
      <c r="G11" s="51">
        <v>2613</v>
      </c>
      <c r="H11" s="202">
        <v>200</v>
      </c>
      <c r="I11" s="77">
        <f>H11*G11</f>
        <v>522600</v>
      </c>
      <c r="J11" s="1">
        <v>1</v>
      </c>
      <c r="N11" s="17"/>
      <c r="O11" s="16"/>
      <c r="P11" s="16"/>
      <c r="S11" s="16"/>
      <c r="T11" s="17">
        <f>I11</f>
        <v>522600</v>
      </c>
      <c r="U11" s="78">
        <v>0</v>
      </c>
      <c r="V11" s="17">
        <f>T11+U11</f>
        <v>522600</v>
      </c>
      <c r="W11" s="76">
        <v>0.01</v>
      </c>
      <c r="X11" s="17">
        <f>V11*W11%</f>
        <v>52.260000000000005</v>
      </c>
      <c r="Y11" s="29"/>
    </row>
    <row r="12" spans="1:25" x14ac:dyDescent="0.7">
      <c r="V12" s="68">
        <f>SUM(V11)</f>
        <v>522600</v>
      </c>
      <c r="W12" s="92"/>
      <c r="X12" s="68">
        <f>SUM(X11)</f>
        <v>52.260000000000005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Y14"/>
  <sheetViews>
    <sheetView topLeftCell="C1" zoomScale="90" zoomScaleNormal="90" workbookViewId="0">
      <selection activeCell="H25" sqref="H25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625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1">
        <v>123</v>
      </c>
      <c r="B11" s="1" t="s">
        <v>624</v>
      </c>
      <c r="C11" s="14">
        <v>1</v>
      </c>
      <c r="D11" s="14">
        <v>14</v>
      </c>
      <c r="E11" s="14">
        <v>0</v>
      </c>
      <c r="F11" s="14">
        <v>77</v>
      </c>
      <c r="G11" s="51">
        <v>5677</v>
      </c>
      <c r="H11" s="202">
        <v>150</v>
      </c>
      <c r="I11" s="77">
        <f>H11*G11</f>
        <v>851550</v>
      </c>
      <c r="J11" s="1">
        <v>1</v>
      </c>
      <c r="N11" s="17"/>
      <c r="O11" s="16"/>
      <c r="P11" s="16"/>
      <c r="S11" s="16"/>
      <c r="T11" s="17">
        <f>I11</f>
        <v>851550</v>
      </c>
      <c r="U11" s="78">
        <v>0</v>
      </c>
      <c r="V11" s="17">
        <f>T11+U11</f>
        <v>851550</v>
      </c>
      <c r="W11" s="76">
        <v>0.01</v>
      </c>
      <c r="X11" s="17">
        <f>V11*W11%</f>
        <v>85.155000000000001</v>
      </c>
      <c r="Y11" s="29"/>
    </row>
    <row r="12" spans="1:25" x14ac:dyDescent="0.7">
      <c r="V12" s="68">
        <f>SUM(V11)</f>
        <v>851550</v>
      </c>
      <c r="W12" s="92"/>
      <c r="X12" s="68">
        <f>SUM(X11)</f>
        <v>85.155000000000001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Y14"/>
  <sheetViews>
    <sheetView topLeftCell="C1" zoomScale="90" zoomScaleNormal="90" workbookViewId="0">
      <selection activeCell="I22" sqref="I22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626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1">
        <v>120</v>
      </c>
      <c r="B11" s="1" t="s">
        <v>624</v>
      </c>
      <c r="C11" s="14">
        <v>1</v>
      </c>
      <c r="D11" s="14">
        <v>5</v>
      </c>
      <c r="E11" s="14">
        <v>3</v>
      </c>
      <c r="F11" s="14">
        <v>83</v>
      </c>
      <c r="G11" s="51">
        <v>2383</v>
      </c>
      <c r="H11" s="202">
        <v>100</v>
      </c>
      <c r="I11" s="77">
        <f>H11*G11</f>
        <v>238300</v>
      </c>
      <c r="J11" s="1">
        <v>1</v>
      </c>
      <c r="N11" s="17"/>
      <c r="O11" s="16"/>
      <c r="P11" s="16"/>
      <c r="S11" s="16"/>
      <c r="T11" s="17">
        <f>I11</f>
        <v>238300</v>
      </c>
      <c r="U11" s="78">
        <v>0</v>
      </c>
      <c r="V11" s="17">
        <f>T11+U11</f>
        <v>238300</v>
      </c>
      <c r="W11" s="76">
        <v>0.01</v>
      </c>
      <c r="X11" s="17">
        <f>V11*W11%</f>
        <v>23.830000000000002</v>
      </c>
      <c r="Y11" s="29"/>
    </row>
    <row r="12" spans="1:25" x14ac:dyDescent="0.7">
      <c r="V12" s="68">
        <f>SUM(V11)</f>
        <v>238300</v>
      </c>
      <c r="W12" s="92"/>
      <c r="X12" s="68">
        <f>SUM(X11)</f>
        <v>23.830000000000002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Y14"/>
  <sheetViews>
    <sheetView topLeftCell="B1" zoomScale="90" zoomScaleNormal="90" workbookViewId="0">
      <selection activeCell="F19" sqref="F19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627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1">
        <v>142</v>
      </c>
      <c r="B11" s="1" t="s">
        <v>624</v>
      </c>
      <c r="C11" s="14">
        <v>1</v>
      </c>
      <c r="D11" s="14">
        <v>24</v>
      </c>
      <c r="E11" s="14">
        <v>3</v>
      </c>
      <c r="F11" s="14">
        <v>55</v>
      </c>
      <c r="G11" s="51">
        <v>9955</v>
      </c>
      <c r="H11" s="202">
        <v>130</v>
      </c>
      <c r="I11" s="77">
        <f>H11*G11</f>
        <v>1294150</v>
      </c>
      <c r="J11" s="1">
        <v>1</v>
      </c>
      <c r="N11" s="17"/>
      <c r="O11" s="16"/>
      <c r="P11" s="16"/>
      <c r="S11" s="16"/>
      <c r="T11" s="17">
        <f>I11</f>
        <v>1294150</v>
      </c>
      <c r="U11" s="78">
        <v>0</v>
      </c>
      <c r="V11" s="17">
        <f>T11+U11</f>
        <v>1294150</v>
      </c>
      <c r="W11" s="76">
        <v>0.01</v>
      </c>
      <c r="X11" s="17">
        <f>V11*W11%</f>
        <v>129.41499999999999</v>
      </c>
      <c r="Y11" s="29"/>
    </row>
    <row r="12" spans="1:25" x14ac:dyDescent="0.7">
      <c r="V12" s="68">
        <f>SUM(V11)</f>
        <v>1294150</v>
      </c>
      <c r="W12" s="92"/>
      <c r="X12" s="68">
        <f>SUM(X11)</f>
        <v>129.41499999999999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Y14"/>
  <sheetViews>
    <sheetView topLeftCell="D1" zoomScale="90" zoomScaleNormal="90" workbookViewId="0">
      <selection activeCell="M20" sqref="M20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628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1">
        <v>6</v>
      </c>
      <c r="B11" s="1" t="s">
        <v>624</v>
      </c>
      <c r="C11" s="14">
        <v>1</v>
      </c>
      <c r="D11" s="14">
        <v>11</v>
      </c>
      <c r="E11" s="14">
        <v>3</v>
      </c>
      <c r="F11" s="14">
        <v>58</v>
      </c>
      <c r="G11" s="51">
        <v>4758</v>
      </c>
      <c r="H11" s="202">
        <v>200</v>
      </c>
      <c r="I11" s="77">
        <f>H11*G11</f>
        <v>951600</v>
      </c>
      <c r="J11" s="1">
        <v>1</v>
      </c>
      <c r="N11" s="17"/>
      <c r="O11" s="16"/>
      <c r="P11" s="16"/>
      <c r="S11" s="16"/>
      <c r="T11" s="17">
        <f>I11</f>
        <v>951600</v>
      </c>
      <c r="U11" s="78">
        <v>0</v>
      </c>
      <c r="V11" s="17">
        <f>T11+U11</f>
        <v>951600</v>
      </c>
      <c r="W11" s="76">
        <v>0.01</v>
      </c>
      <c r="X11" s="17">
        <f>V11*W11%</f>
        <v>95.160000000000011</v>
      </c>
      <c r="Y11" s="29"/>
    </row>
    <row r="12" spans="1:25" x14ac:dyDescent="0.7">
      <c r="V12" s="68">
        <f>SUM(V11)</f>
        <v>951600</v>
      </c>
      <c r="W12" s="92"/>
      <c r="X12" s="68">
        <f>SUM(X11)</f>
        <v>95.160000000000011</v>
      </c>
    </row>
    <row r="13" spans="1:25" x14ac:dyDescent="0.7">
      <c r="V13" s="4"/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Y14"/>
  <sheetViews>
    <sheetView topLeftCell="D1" zoomScale="90" zoomScaleNormal="90" workbookViewId="0">
      <selection activeCell="L26" sqref="L26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629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1">
        <v>144</v>
      </c>
      <c r="B11" s="1" t="s">
        <v>624</v>
      </c>
      <c r="C11" s="14">
        <v>1</v>
      </c>
      <c r="D11" s="14">
        <v>2</v>
      </c>
      <c r="E11" s="14">
        <v>3</v>
      </c>
      <c r="F11" s="14">
        <v>13</v>
      </c>
      <c r="G11" s="51">
        <v>1113</v>
      </c>
      <c r="H11" s="202">
        <v>130</v>
      </c>
      <c r="I11" s="77">
        <f>H11*G11</f>
        <v>144690</v>
      </c>
      <c r="J11" s="1">
        <v>1</v>
      </c>
      <c r="N11" s="17"/>
      <c r="O11" s="16"/>
      <c r="P11" s="16"/>
      <c r="S11" s="16"/>
      <c r="T11" s="17">
        <f>I11</f>
        <v>144690</v>
      </c>
      <c r="U11" s="78">
        <v>0</v>
      </c>
      <c r="V11" s="17">
        <f>T11+U11</f>
        <v>144690</v>
      </c>
      <c r="W11" s="76">
        <v>0.01</v>
      </c>
      <c r="X11" s="17">
        <f>V11*W11%</f>
        <v>14.469000000000001</v>
      </c>
      <c r="Y11" s="29"/>
    </row>
    <row r="12" spans="1:25" x14ac:dyDescent="0.7">
      <c r="V12" s="68">
        <f>SUM(V11)</f>
        <v>144690</v>
      </c>
      <c r="W12" s="92"/>
      <c r="X12" s="68">
        <f>SUM(X11)</f>
        <v>14.469000000000001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Y14"/>
  <sheetViews>
    <sheetView zoomScale="90" zoomScaleNormal="90" workbookViewId="0">
      <selection activeCell="G22" sqref="G22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630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1">
        <v>42</v>
      </c>
      <c r="B11" s="1" t="s">
        <v>624</v>
      </c>
      <c r="C11" s="14">
        <v>1</v>
      </c>
      <c r="D11" s="14">
        <v>10</v>
      </c>
      <c r="E11" s="14">
        <v>0</v>
      </c>
      <c r="F11" s="14">
        <v>15</v>
      </c>
      <c r="G11" s="51">
        <v>4015</v>
      </c>
      <c r="H11" s="202">
        <v>150</v>
      </c>
      <c r="I11" s="77">
        <f>H11*G11</f>
        <v>602250</v>
      </c>
      <c r="J11" s="1">
        <v>1</v>
      </c>
      <c r="N11" s="17"/>
      <c r="O11" s="16"/>
      <c r="P11" s="16"/>
      <c r="S11" s="16"/>
      <c r="T11" s="17">
        <f>I11</f>
        <v>602250</v>
      </c>
      <c r="U11" s="78">
        <v>0</v>
      </c>
      <c r="V11" s="17">
        <f>T11+U11</f>
        <v>602250</v>
      </c>
      <c r="W11" s="76">
        <v>0.01</v>
      </c>
      <c r="X11" s="17">
        <f>V11*W11%</f>
        <v>60.225000000000001</v>
      </c>
      <c r="Y11" s="29"/>
    </row>
    <row r="12" spans="1:25" x14ac:dyDescent="0.7">
      <c r="V12" s="68">
        <f>SUM(V11)</f>
        <v>602250</v>
      </c>
      <c r="W12" s="92"/>
      <c r="X12" s="68">
        <f>SUM(X11)</f>
        <v>60.225000000000001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Y14"/>
  <sheetViews>
    <sheetView topLeftCell="I1" zoomScale="90" zoomScaleNormal="90" workbookViewId="0">
      <selection activeCell="O23" sqref="O23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631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1">
        <v>57</v>
      </c>
      <c r="B11" s="1" t="s">
        <v>624</v>
      </c>
      <c r="C11" s="14">
        <v>1</v>
      </c>
      <c r="D11" s="14">
        <v>11</v>
      </c>
      <c r="E11" s="14">
        <v>2</v>
      </c>
      <c r="F11" s="14">
        <v>10</v>
      </c>
      <c r="G11" s="51">
        <v>4610</v>
      </c>
      <c r="H11" s="202">
        <v>220</v>
      </c>
      <c r="I11" s="77">
        <f>H11*G11</f>
        <v>1014200</v>
      </c>
      <c r="J11" s="1">
        <v>1</v>
      </c>
      <c r="N11" s="17"/>
      <c r="O11" s="16"/>
      <c r="P11" s="16"/>
      <c r="S11" s="16"/>
      <c r="T11" s="17">
        <f>I11</f>
        <v>1014200</v>
      </c>
      <c r="U11" s="78">
        <v>0</v>
      </c>
      <c r="V11" s="17">
        <f>T11+U11</f>
        <v>1014200</v>
      </c>
      <c r="W11" s="76">
        <v>0.01</v>
      </c>
      <c r="X11" s="17">
        <f>V11*W11%</f>
        <v>101.42</v>
      </c>
      <c r="Y11" s="29"/>
    </row>
    <row r="12" spans="1:25" x14ac:dyDescent="0.7">
      <c r="V12" s="68">
        <f>SUM(V11)</f>
        <v>1014200</v>
      </c>
      <c r="W12" s="92"/>
      <c r="X12" s="68">
        <f>SUM(X11)</f>
        <v>101.42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Y14"/>
  <sheetViews>
    <sheetView zoomScale="90" zoomScaleNormal="90" workbookViewId="0">
      <selection activeCell="H14" sqref="H14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632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1">
        <v>34</v>
      </c>
      <c r="B11" s="1" t="s">
        <v>624</v>
      </c>
      <c r="C11" s="14">
        <v>1</v>
      </c>
      <c r="D11" s="14">
        <v>7</v>
      </c>
      <c r="E11" s="14">
        <v>1</v>
      </c>
      <c r="F11" s="14">
        <v>12</v>
      </c>
      <c r="G11" s="51">
        <v>2912</v>
      </c>
      <c r="H11" s="202">
        <v>230</v>
      </c>
      <c r="I11" s="77">
        <f>H11*G11</f>
        <v>669760</v>
      </c>
      <c r="J11" s="1">
        <v>1</v>
      </c>
      <c r="N11" s="17"/>
      <c r="O11" s="16"/>
      <c r="P11" s="16"/>
      <c r="S11" s="16"/>
      <c r="T11" s="17">
        <f>I11</f>
        <v>669760</v>
      </c>
      <c r="U11" s="78">
        <v>0</v>
      </c>
      <c r="V11" s="17">
        <f>T11+U11</f>
        <v>669760</v>
      </c>
      <c r="W11" s="76">
        <v>0.01</v>
      </c>
      <c r="X11" s="17">
        <f>V11*W11%</f>
        <v>66.975999999999999</v>
      </c>
      <c r="Y11" s="29"/>
    </row>
    <row r="12" spans="1:25" x14ac:dyDescent="0.7">
      <c r="V12" s="68">
        <f>SUM(V11)</f>
        <v>669760</v>
      </c>
      <c r="W12" s="92"/>
      <c r="X12" s="68">
        <f>SUM(X11)</f>
        <v>66.975999999999999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Y14"/>
  <sheetViews>
    <sheetView zoomScale="90" zoomScaleNormal="90" workbookViewId="0">
      <selection activeCell="H22" sqref="H22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633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1">
        <v>21</v>
      </c>
      <c r="B11" s="1" t="s">
        <v>624</v>
      </c>
      <c r="C11" s="14">
        <v>1</v>
      </c>
      <c r="D11" s="14">
        <v>1</v>
      </c>
      <c r="E11" s="14">
        <v>0</v>
      </c>
      <c r="F11" s="14">
        <v>91</v>
      </c>
      <c r="G11" s="51">
        <v>491</v>
      </c>
      <c r="H11" s="202">
        <v>150</v>
      </c>
      <c r="I11" s="77">
        <f>H11*G11</f>
        <v>73650</v>
      </c>
      <c r="J11" s="1">
        <v>1</v>
      </c>
      <c r="N11" s="17"/>
      <c r="O11" s="16"/>
      <c r="P11" s="16"/>
      <c r="S11" s="16"/>
      <c r="T11" s="17">
        <f>I11</f>
        <v>73650</v>
      </c>
      <c r="U11" s="78">
        <v>0</v>
      </c>
      <c r="V11" s="17">
        <f>T11+U11</f>
        <v>73650</v>
      </c>
      <c r="W11" s="76">
        <v>0.01</v>
      </c>
      <c r="X11" s="17">
        <f>V11*W11%</f>
        <v>7.3650000000000002</v>
      </c>
      <c r="Y11" s="29"/>
    </row>
    <row r="12" spans="1:25" x14ac:dyDescent="0.7">
      <c r="V12" s="68">
        <f>SUM(V11)</f>
        <v>73650</v>
      </c>
      <c r="W12" s="92"/>
      <c r="X12" s="68">
        <f>SUM(X11)</f>
        <v>7.3650000000000002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Y14"/>
  <sheetViews>
    <sheetView zoomScale="90" zoomScaleNormal="90" workbookViewId="0">
      <selection activeCell="L21" sqref="L21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634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1">
        <v>146</v>
      </c>
      <c r="B11" s="1" t="s">
        <v>624</v>
      </c>
      <c r="C11" s="14">
        <v>1</v>
      </c>
      <c r="D11" s="14">
        <v>2</v>
      </c>
      <c r="E11" s="14">
        <v>3</v>
      </c>
      <c r="F11" s="14">
        <v>50</v>
      </c>
      <c r="G11" s="51">
        <v>1150</v>
      </c>
      <c r="H11" s="202">
        <v>100</v>
      </c>
      <c r="I11" s="77">
        <f>H11*G11</f>
        <v>115000</v>
      </c>
      <c r="J11" s="1">
        <v>1</v>
      </c>
      <c r="N11" s="17"/>
      <c r="O11" s="16"/>
      <c r="P11" s="16"/>
      <c r="S11" s="16"/>
      <c r="T11" s="17">
        <f>I11</f>
        <v>115000</v>
      </c>
      <c r="U11" s="78">
        <v>0</v>
      </c>
      <c r="V11" s="17">
        <f>T11+U11</f>
        <v>115000</v>
      </c>
      <c r="W11" s="76">
        <v>0.01</v>
      </c>
      <c r="X11" s="17">
        <f>V11*W11%</f>
        <v>11.5</v>
      </c>
      <c r="Y11" s="29"/>
    </row>
    <row r="12" spans="1:25" x14ac:dyDescent="0.7">
      <c r="V12" s="68">
        <f>SUM(V11)</f>
        <v>115000</v>
      </c>
      <c r="W12" s="92"/>
      <c r="X12" s="68">
        <f>SUM(X11)</f>
        <v>11.5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Y14"/>
  <sheetViews>
    <sheetView zoomScale="90" zoomScaleNormal="90" workbookViewId="0">
      <selection activeCell="I22" sqref="I22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635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1">
        <v>122</v>
      </c>
      <c r="B11" s="1" t="s">
        <v>624</v>
      </c>
      <c r="C11" s="14">
        <v>1</v>
      </c>
      <c r="D11" s="14">
        <v>4</v>
      </c>
      <c r="E11" s="14">
        <v>1</v>
      </c>
      <c r="F11" s="14">
        <v>75</v>
      </c>
      <c r="G11" s="51">
        <v>1775</v>
      </c>
      <c r="H11" s="202">
        <v>150</v>
      </c>
      <c r="I11" s="77">
        <f>H11*G11</f>
        <v>266250</v>
      </c>
      <c r="J11" s="1">
        <v>1</v>
      </c>
      <c r="N11" s="17"/>
      <c r="O11" s="16"/>
      <c r="P11" s="16"/>
      <c r="S11" s="16"/>
      <c r="T11" s="17">
        <f>I11</f>
        <v>266250</v>
      </c>
      <c r="U11" s="78">
        <v>0</v>
      </c>
      <c r="V11" s="17">
        <f>T11+U11</f>
        <v>266250</v>
      </c>
      <c r="W11" s="76">
        <v>0.01</v>
      </c>
      <c r="X11" s="17">
        <f>V11*W11%</f>
        <v>26.625</v>
      </c>
      <c r="Y11" s="29"/>
    </row>
    <row r="12" spans="1:25" x14ac:dyDescent="0.7">
      <c r="V12" s="68">
        <f>SUM(V11)</f>
        <v>266250</v>
      </c>
      <c r="W12" s="92"/>
      <c r="X12" s="68">
        <f>SUM(X11)</f>
        <v>26.625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Y14"/>
  <sheetViews>
    <sheetView topLeftCell="B1" zoomScale="90" zoomScaleNormal="90" workbookViewId="0">
      <selection activeCell="H15" sqref="H15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636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1">
        <v>111</v>
      </c>
      <c r="B11" s="1" t="s">
        <v>624</v>
      </c>
      <c r="C11" s="14">
        <v>1</v>
      </c>
      <c r="D11" s="14">
        <v>21</v>
      </c>
      <c r="E11" s="14">
        <v>0</v>
      </c>
      <c r="F11" s="14">
        <v>34</v>
      </c>
      <c r="G11" s="51">
        <v>8434</v>
      </c>
      <c r="H11" s="202">
        <v>150</v>
      </c>
      <c r="I11" s="77">
        <f>H11*G11</f>
        <v>1265100</v>
      </c>
      <c r="J11" s="1">
        <v>1</v>
      </c>
      <c r="N11" s="17"/>
      <c r="O11" s="16"/>
      <c r="P11" s="16"/>
      <c r="S11" s="16"/>
      <c r="T11" s="17">
        <f>I11</f>
        <v>1265100</v>
      </c>
      <c r="U11" s="78">
        <v>0</v>
      </c>
      <c r="V11" s="17">
        <f>T11+U11</f>
        <v>1265100</v>
      </c>
      <c r="W11" s="76">
        <v>0.01</v>
      </c>
      <c r="X11" s="17">
        <f>V11*W11%</f>
        <v>126.51</v>
      </c>
      <c r="Y11" s="29"/>
    </row>
    <row r="12" spans="1:25" x14ac:dyDescent="0.7">
      <c r="V12" s="68">
        <f>SUM(V11)</f>
        <v>1265100</v>
      </c>
      <c r="W12" s="92"/>
      <c r="X12" s="68">
        <f>SUM(X11)</f>
        <v>126.51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Y14"/>
  <sheetViews>
    <sheetView zoomScale="90" zoomScaleNormal="90" workbookViewId="0">
      <selection activeCell="K19" sqref="K19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637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1">
        <v>66</v>
      </c>
      <c r="B11" s="1" t="s">
        <v>624</v>
      </c>
      <c r="C11" s="14">
        <v>1</v>
      </c>
      <c r="D11" s="14">
        <v>6</v>
      </c>
      <c r="E11" s="14">
        <v>3</v>
      </c>
      <c r="F11" s="14">
        <v>24</v>
      </c>
      <c r="G11" s="51">
        <v>2724</v>
      </c>
      <c r="H11" s="202">
        <v>200</v>
      </c>
      <c r="I11" s="77">
        <f>H11*G11</f>
        <v>544800</v>
      </c>
      <c r="J11" s="1">
        <v>1</v>
      </c>
      <c r="N11" s="17"/>
      <c r="O11" s="16"/>
      <c r="P11" s="16"/>
      <c r="S11" s="16"/>
      <c r="T11" s="17">
        <f>I11</f>
        <v>544800</v>
      </c>
      <c r="U11" s="78">
        <v>0</v>
      </c>
      <c r="V11" s="17">
        <f>T11+U11</f>
        <v>544800</v>
      </c>
      <c r="W11" s="76">
        <v>0.01</v>
      </c>
      <c r="X11" s="17">
        <f>V11*W11%</f>
        <v>54.480000000000004</v>
      </c>
      <c r="Y11" s="29"/>
    </row>
    <row r="12" spans="1:25" x14ac:dyDescent="0.7">
      <c r="V12" s="68">
        <f>SUM(V11)</f>
        <v>544800</v>
      </c>
      <c r="W12" s="92"/>
      <c r="X12" s="68">
        <f>SUM(X11)</f>
        <v>54.480000000000004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Y14"/>
  <sheetViews>
    <sheetView topLeftCell="B1" zoomScale="90" zoomScaleNormal="90" workbookViewId="0">
      <selection activeCell="L21" sqref="L21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638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1">
        <v>16</v>
      </c>
      <c r="B11" s="1" t="s">
        <v>624</v>
      </c>
      <c r="C11" s="14">
        <v>1</v>
      </c>
      <c r="D11" s="14">
        <v>4</v>
      </c>
      <c r="E11" s="14">
        <v>3</v>
      </c>
      <c r="F11" s="14">
        <v>47</v>
      </c>
      <c r="G11" s="51">
        <v>1947</v>
      </c>
      <c r="H11" s="202">
        <v>130</v>
      </c>
      <c r="I11" s="77">
        <f>H11*G11</f>
        <v>253110</v>
      </c>
      <c r="J11" s="1">
        <v>1</v>
      </c>
      <c r="N11" s="17"/>
      <c r="O11" s="16"/>
      <c r="P11" s="16"/>
      <c r="S11" s="16"/>
      <c r="T11" s="17">
        <f>I11</f>
        <v>253110</v>
      </c>
      <c r="U11" s="78">
        <v>0</v>
      </c>
      <c r="V11" s="17">
        <f>T11+U11</f>
        <v>253110</v>
      </c>
      <c r="W11" s="76">
        <v>0.01</v>
      </c>
      <c r="X11" s="17">
        <f>V11*W11%</f>
        <v>25.311</v>
      </c>
      <c r="Y11" s="29"/>
    </row>
    <row r="12" spans="1:25" x14ac:dyDescent="0.7">
      <c r="V12" s="68">
        <f>SUM(V11)</f>
        <v>253110</v>
      </c>
      <c r="W12" s="92"/>
      <c r="X12" s="68">
        <f>SUM(X11)</f>
        <v>25.311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Y14"/>
  <sheetViews>
    <sheetView zoomScale="90" zoomScaleNormal="90" workbookViewId="0">
      <selection activeCell="H20" sqref="H20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639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1">
        <v>136</v>
      </c>
      <c r="B11" s="1" t="s">
        <v>624</v>
      </c>
      <c r="C11" s="14">
        <v>1</v>
      </c>
      <c r="D11" s="14">
        <v>4</v>
      </c>
      <c r="E11" s="14">
        <v>3</v>
      </c>
      <c r="F11" s="14">
        <v>3</v>
      </c>
      <c r="G11" s="51">
        <v>1903</v>
      </c>
      <c r="H11" s="202">
        <v>300</v>
      </c>
      <c r="I11" s="77">
        <f>H11*G11</f>
        <v>570900</v>
      </c>
      <c r="J11" s="1">
        <v>1</v>
      </c>
      <c r="N11" s="17"/>
      <c r="O11" s="16"/>
      <c r="P11" s="16"/>
      <c r="S11" s="16"/>
      <c r="T11" s="17">
        <f>I11</f>
        <v>570900</v>
      </c>
      <c r="U11" s="78">
        <v>0</v>
      </c>
      <c r="V11" s="17">
        <f>T11+U11</f>
        <v>570900</v>
      </c>
      <c r="W11" s="76">
        <v>0.01</v>
      </c>
      <c r="X11" s="17">
        <f>V11*W11%</f>
        <v>57.09</v>
      </c>
      <c r="Y11" s="29"/>
    </row>
    <row r="12" spans="1:25" x14ac:dyDescent="0.7">
      <c r="V12" s="68">
        <f>SUM(V11)</f>
        <v>570900</v>
      </c>
      <c r="W12" s="92"/>
      <c r="X12" s="68">
        <f>SUM(X11)</f>
        <v>57.09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Y14"/>
  <sheetViews>
    <sheetView zoomScale="90" zoomScaleNormal="90" workbookViewId="0">
      <selection sqref="A1:XFD3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640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1">
        <v>4</v>
      </c>
      <c r="B11" s="1" t="s">
        <v>624</v>
      </c>
      <c r="C11" s="14">
        <v>1</v>
      </c>
      <c r="D11" s="14">
        <v>8</v>
      </c>
      <c r="E11" s="14">
        <v>0</v>
      </c>
      <c r="F11" s="14">
        <v>77</v>
      </c>
      <c r="G11" s="51">
        <v>3277</v>
      </c>
      <c r="H11" s="202">
        <v>260</v>
      </c>
      <c r="I11" s="77">
        <f>H11*G11</f>
        <v>852020</v>
      </c>
      <c r="J11" s="1">
        <v>1</v>
      </c>
      <c r="N11" s="17"/>
      <c r="O11" s="16"/>
      <c r="P11" s="16"/>
      <c r="S11" s="16"/>
      <c r="T11" s="17">
        <f>I11</f>
        <v>852020</v>
      </c>
      <c r="U11" s="78">
        <v>0</v>
      </c>
      <c r="V11" s="17">
        <f>T11+U11</f>
        <v>852020</v>
      </c>
      <c r="W11" s="76">
        <v>0.01</v>
      </c>
      <c r="X11" s="17">
        <f>V11*W11%</f>
        <v>85.201999999999998</v>
      </c>
      <c r="Y11" s="29"/>
    </row>
    <row r="12" spans="1:25" x14ac:dyDescent="0.7">
      <c r="V12" s="68">
        <f>SUM(V11)</f>
        <v>852020</v>
      </c>
      <c r="W12" s="92"/>
      <c r="X12" s="68">
        <f>SUM(X11)</f>
        <v>85.201999999999998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Y14"/>
  <sheetViews>
    <sheetView zoomScale="90" zoomScaleNormal="90" workbookViewId="0">
      <selection activeCell="O16" sqref="O16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641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1">
        <v>49</v>
      </c>
      <c r="B11" s="1" t="s">
        <v>624</v>
      </c>
      <c r="C11" s="14">
        <v>1</v>
      </c>
      <c r="D11" s="14">
        <v>10</v>
      </c>
      <c r="E11" s="14">
        <v>2</v>
      </c>
      <c r="F11" s="14">
        <v>48</v>
      </c>
      <c r="G11" s="51">
        <v>4248</v>
      </c>
      <c r="H11" s="202">
        <v>380</v>
      </c>
      <c r="I11" s="77">
        <f>H11*G11</f>
        <v>1614240</v>
      </c>
      <c r="J11" s="1">
        <v>1</v>
      </c>
      <c r="N11" s="17"/>
      <c r="O11" s="16"/>
      <c r="P11" s="16"/>
      <c r="S11" s="16"/>
      <c r="T11" s="17">
        <f>I11</f>
        <v>1614240</v>
      </c>
      <c r="U11" s="78">
        <v>0</v>
      </c>
      <c r="V11" s="17">
        <f>T11+U11</f>
        <v>1614240</v>
      </c>
      <c r="W11" s="76">
        <v>0.01</v>
      </c>
      <c r="X11" s="17">
        <f>V11*W11%</f>
        <v>161.42400000000001</v>
      </c>
      <c r="Y11" s="29"/>
    </row>
    <row r="12" spans="1:25" x14ac:dyDescent="0.7">
      <c r="V12" s="68">
        <f>SUM(V11)</f>
        <v>1614240</v>
      </c>
      <c r="W12" s="92"/>
      <c r="X12" s="68">
        <f>SUM(X11)</f>
        <v>161.42400000000001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Y14"/>
  <sheetViews>
    <sheetView zoomScale="90" zoomScaleNormal="90" workbookViewId="0">
      <selection activeCell="H22" sqref="H22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642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1">
        <v>143</v>
      </c>
      <c r="B11" s="1" t="s">
        <v>624</v>
      </c>
      <c r="C11" s="14">
        <v>1</v>
      </c>
      <c r="D11" s="14">
        <v>10</v>
      </c>
      <c r="E11" s="14">
        <v>0</v>
      </c>
      <c r="F11" s="14">
        <v>80</v>
      </c>
      <c r="G11" s="51">
        <v>4080</v>
      </c>
      <c r="H11" s="202">
        <v>220</v>
      </c>
      <c r="I11" s="77">
        <f>H11*G11</f>
        <v>897600</v>
      </c>
      <c r="J11" s="1">
        <v>1</v>
      </c>
      <c r="N11" s="17"/>
      <c r="O11" s="16"/>
      <c r="P11" s="16"/>
      <c r="S11" s="16"/>
      <c r="T11" s="17">
        <f>I11</f>
        <v>897600</v>
      </c>
      <c r="U11" s="78">
        <v>0</v>
      </c>
      <c r="V11" s="17">
        <f>T11+U11</f>
        <v>897600</v>
      </c>
      <c r="W11" s="76">
        <v>0.01</v>
      </c>
      <c r="X11" s="17">
        <f>V11*W11%</f>
        <v>89.76</v>
      </c>
      <c r="Y11" s="29"/>
    </row>
    <row r="12" spans="1:25" x14ac:dyDescent="0.7">
      <c r="V12" s="68">
        <f>SUM(V11)</f>
        <v>897600</v>
      </c>
      <c r="W12" s="92"/>
      <c r="X12" s="68">
        <f>SUM(X11)</f>
        <v>89.76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Y15"/>
  <sheetViews>
    <sheetView topLeftCell="C1" zoomScale="90" zoomScaleNormal="90" workbookViewId="0">
      <selection activeCell="K23" sqref="K23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643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1">
        <v>14</v>
      </c>
      <c r="B11" s="1" t="s">
        <v>624</v>
      </c>
      <c r="C11" s="14">
        <v>1</v>
      </c>
      <c r="D11" s="14">
        <v>4</v>
      </c>
      <c r="E11" s="14">
        <v>1</v>
      </c>
      <c r="F11" s="14">
        <v>91</v>
      </c>
      <c r="G11" s="51">
        <v>1791</v>
      </c>
      <c r="H11" s="202">
        <v>200</v>
      </c>
      <c r="I11" s="77">
        <f>H11*G11</f>
        <v>358200</v>
      </c>
      <c r="J11" s="1">
        <v>1</v>
      </c>
      <c r="N11" s="17"/>
      <c r="O11" s="16"/>
      <c r="P11" s="16"/>
      <c r="S11" s="16"/>
      <c r="T11" s="17">
        <f>I11</f>
        <v>358200</v>
      </c>
      <c r="U11" s="78">
        <v>0</v>
      </c>
      <c r="V11" s="17">
        <f>T11+U11</f>
        <v>358200</v>
      </c>
      <c r="W11" s="76">
        <v>0.01</v>
      </c>
      <c r="X11" s="17">
        <f>V11*W11%</f>
        <v>35.82</v>
      </c>
      <c r="Y11" s="29"/>
    </row>
    <row r="12" spans="1:25" s="29" customFormat="1" x14ac:dyDescent="0.7">
      <c r="A12" s="1">
        <v>15</v>
      </c>
      <c r="B12" s="1" t="s">
        <v>624</v>
      </c>
      <c r="C12" s="14">
        <v>1</v>
      </c>
      <c r="D12" s="14">
        <v>4</v>
      </c>
      <c r="E12" s="14">
        <v>2</v>
      </c>
      <c r="F12" s="14">
        <v>11</v>
      </c>
      <c r="G12" s="51">
        <v>1811</v>
      </c>
      <c r="H12" s="202">
        <v>100</v>
      </c>
      <c r="I12" s="77">
        <f>H12*G12</f>
        <v>181100</v>
      </c>
      <c r="J12" s="1"/>
      <c r="K12" s="1"/>
      <c r="L12" s="1"/>
      <c r="M12" s="1"/>
      <c r="N12" s="17"/>
      <c r="O12" s="16"/>
      <c r="P12" s="16"/>
      <c r="Q12" s="1"/>
      <c r="R12" s="1"/>
      <c r="S12" s="16"/>
      <c r="T12" s="17">
        <f>I12</f>
        <v>181100</v>
      </c>
      <c r="U12" s="78"/>
      <c r="V12" s="17">
        <f>T12+U12</f>
        <v>181100</v>
      </c>
      <c r="W12" s="76">
        <v>0.01</v>
      </c>
      <c r="X12" s="17">
        <f>V12*W12%</f>
        <v>18.11</v>
      </c>
    </row>
    <row r="13" spans="1:25" x14ac:dyDescent="0.7">
      <c r="V13" s="145">
        <f>SUM(V11:V12)</f>
        <v>539300</v>
      </c>
      <c r="W13" s="92"/>
      <c r="X13" s="68">
        <f>SUM(X11:X12)</f>
        <v>53.93</v>
      </c>
    </row>
    <row r="15" spans="1:25" x14ac:dyDescent="0.7">
      <c r="A15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Y14"/>
  <sheetViews>
    <sheetView topLeftCell="B1" zoomScale="90" zoomScaleNormal="90" workbookViewId="0">
      <selection activeCell="G21" sqref="G21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644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1">
        <v>18</v>
      </c>
      <c r="B11" s="1" t="s">
        <v>624</v>
      </c>
      <c r="C11" s="14">
        <v>1</v>
      </c>
      <c r="D11" s="14">
        <v>1</v>
      </c>
      <c r="E11" s="14">
        <v>0</v>
      </c>
      <c r="F11" s="14">
        <v>32</v>
      </c>
      <c r="G11" s="51">
        <v>432</v>
      </c>
      <c r="H11" s="202">
        <v>200</v>
      </c>
      <c r="I11" s="77">
        <f>H11*G11</f>
        <v>86400</v>
      </c>
      <c r="J11" s="1">
        <v>1</v>
      </c>
      <c r="N11" s="17"/>
      <c r="O11" s="16"/>
      <c r="P11" s="16"/>
      <c r="S11" s="16"/>
      <c r="T11" s="17">
        <f>I11</f>
        <v>86400</v>
      </c>
      <c r="U11" s="78">
        <v>0</v>
      </c>
      <c r="V11" s="17">
        <f>T11+U11</f>
        <v>86400</v>
      </c>
      <c r="W11" s="76">
        <v>0.01</v>
      </c>
      <c r="X11" s="17">
        <f>V11*W11%</f>
        <v>8.64</v>
      </c>
      <c r="Y11" s="29"/>
    </row>
    <row r="12" spans="1:25" x14ac:dyDescent="0.7">
      <c r="V12" s="68">
        <f>SUM(V11)</f>
        <v>86400</v>
      </c>
      <c r="W12" s="92"/>
      <c r="X12" s="68">
        <f>SUM(X11)</f>
        <v>8.64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Y15"/>
  <sheetViews>
    <sheetView topLeftCell="D1" zoomScale="90" zoomScaleNormal="90" workbookViewId="0">
      <selection activeCell="M19" sqref="M19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645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B11" s="1" t="s">
        <v>624</v>
      </c>
      <c r="C11" s="14">
        <v>1</v>
      </c>
      <c r="D11" s="14">
        <v>14</v>
      </c>
      <c r="E11" s="14">
        <v>2</v>
      </c>
      <c r="F11" s="14">
        <v>73</v>
      </c>
      <c r="G11" s="51">
        <v>5873</v>
      </c>
      <c r="H11" s="202">
        <v>200</v>
      </c>
      <c r="I11" s="77">
        <f>H11*G11</f>
        <v>1174600</v>
      </c>
      <c r="J11" s="1">
        <v>1</v>
      </c>
      <c r="N11" s="17"/>
      <c r="O11" s="16"/>
      <c r="P11" s="16"/>
      <c r="S11" s="16"/>
      <c r="T11" s="17">
        <f>I11</f>
        <v>1174600</v>
      </c>
      <c r="U11" s="78">
        <v>0</v>
      </c>
      <c r="V11" s="17">
        <f>T11+U11</f>
        <v>1174600</v>
      </c>
      <c r="W11" s="76">
        <v>0.01</v>
      </c>
      <c r="X11" s="17">
        <f>V11*W11%</f>
        <v>117.46000000000001</v>
      </c>
      <c r="Y11" s="29"/>
    </row>
    <row r="12" spans="1:25" s="29" customFormat="1" x14ac:dyDescent="0.7">
      <c r="A12" s="1"/>
      <c r="B12" s="1" t="s">
        <v>624</v>
      </c>
      <c r="C12" s="14">
        <v>1</v>
      </c>
      <c r="D12" s="14">
        <v>8</v>
      </c>
      <c r="E12" s="14">
        <v>0</v>
      </c>
      <c r="F12" s="14">
        <v>93</v>
      </c>
      <c r="G12" s="51">
        <v>3293</v>
      </c>
      <c r="H12" s="202">
        <v>200</v>
      </c>
      <c r="I12" s="77">
        <f>H12*G12</f>
        <v>658600</v>
      </c>
      <c r="J12" s="1"/>
      <c r="K12" s="1"/>
      <c r="L12" s="1"/>
      <c r="M12" s="1"/>
      <c r="N12" s="17"/>
      <c r="O12" s="16"/>
      <c r="P12" s="16"/>
      <c r="Q12" s="1"/>
      <c r="R12" s="1"/>
      <c r="S12" s="16"/>
      <c r="T12" s="17">
        <f>I12</f>
        <v>658600</v>
      </c>
      <c r="U12" s="78"/>
      <c r="V12" s="17">
        <f>T12+U12</f>
        <v>658600</v>
      </c>
      <c r="W12" s="76">
        <v>0.01</v>
      </c>
      <c r="X12" s="17">
        <f>V12*W12%</f>
        <v>65.86</v>
      </c>
    </row>
    <row r="13" spans="1:25" x14ac:dyDescent="0.7">
      <c r="V13" s="68">
        <f>SUM(V11:V12)</f>
        <v>1833200</v>
      </c>
      <c r="W13" s="92"/>
      <c r="X13" s="68">
        <f>SUM(X11:X12)</f>
        <v>183.32</v>
      </c>
    </row>
    <row r="15" spans="1:25" x14ac:dyDescent="0.7">
      <c r="A15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Y14"/>
  <sheetViews>
    <sheetView topLeftCell="B1" zoomScale="90" zoomScaleNormal="90" workbookViewId="0">
      <selection activeCell="E21" sqref="E21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646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1">
        <v>137</v>
      </c>
      <c r="B11" s="1" t="s">
        <v>624</v>
      </c>
      <c r="C11" s="14">
        <v>1</v>
      </c>
      <c r="D11" s="14">
        <v>15</v>
      </c>
      <c r="E11" s="14">
        <v>0</v>
      </c>
      <c r="F11" s="14">
        <v>0</v>
      </c>
      <c r="G11" s="51">
        <v>6000</v>
      </c>
      <c r="H11" s="202">
        <v>230</v>
      </c>
      <c r="I11" s="77">
        <f>H11*G11</f>
        <v>1380000</v>
      </c>
      <c r="J11" s="1">
        <v>1</v>
      </c>
      <c r="N11" s="17"/>
      <c r="O11" s="16"/>
      <c r="P11" s="16"/>
      <c r="S11" s="16"/>
      <c r="T11" s="17">
        <f>I11</f>
        <v>1380000</v>
      </c>
      <c r="U11" s="78">
        <v>0</v>
      </c>
      <c r="V11" s="17">
        <f>T11+U11</f>
        <v>1380000</v>
      </c>
      <c r="W11" s="76">
        <v>0.01</v>
      </c>
      <c r="X11" s="17">
        <f>V11*W11%</f>
        <v>138</v>
      </c>
      <c r="Y11" s="29"/>
    </row>
    <row r="12" spans="1:25" x14ac:dyDescent="0.7">
      <c r="V12" s="68">
        <f>SUM(V11)</f>
        <v>1380000</v>
      </c>
      <c r="W12" s="92"/>
      <c r="X12" s="68">
        <f>SUM(X11)</f>
        <v>138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Y14"/>
  <sheetViews>
    <sheetView zoomScale="90" zoomScaleNormal="90" workbookViewId="0">
      <selection activeCell="H22" sqref="H22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647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1">
        <v>150</v>
      </c>
      <c r="B11" s="1" t="s">
        <v>624</v>
      </c>
      <c r="C11" s="14">
        <v>1</v>
      </c>
      <c r="D11" s="14">
        <v>6</v>
      </c>
      <c r="E11" s="14">
        <v>0</v>
      </c>
      <c r="F11" s="14">
        <v>63</v>
      </c>
      <c r="G11" s="51">
        <v>2463</v>
      </c>
      <c r="H11" s="202">
        <v>200</v>
      </c>
      <c r="I11" s="77">
        <f>H11*G11</f>
        <v>492600</v>
      </c>
      <c r="J11" s="1">
        <v>1</v>
      </c>
      <c r="N11" s="17"/>
      <c r="O11" s="16"/>
      <c r="P11" s="16"/>
      <c r="S11" s="16"/>
      <c r="T11" s="17">
        <f>I11</f>
        <v>492600</v>
      </c>
      <c r="U11" s="78">
        <v>0</v>
      </c>
      <c r="V11" s="17">
        <f>T11+U11</f>
        <v>492600</v>
      </c>
      <c r="W11" s="76">
        <v>0.01</v>
      </c>
      <c r="X11" s="17">
        <f>V11*W11%</f>
        <v>49.260000000000005</v>
      </c>
      <c r="Y11" s="29"/>
    </row>
    <row r="12" spans="1:25" x14ac:dyDescent="0.7">
      <c r="V12" s="68">
        <f>SUM(V11)</f>
        <v>492600</v>
      </c>
      <c r="W12" s="92"/>
      <c r="X12" s="68">
        <f>SUM(X11)</f>
        <v>49.260000000000005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Y14"/>
  <sheetViews>
    <sheetView topLeftCell="B1" zoomScale="90" zoomScaleNormal="90" workbookViewId="0">
      <selection activeCell="L22" sqref="L22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648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1">
        <v>19</v>
      </c>
      <c r="B11" s="1" t="s">
        <v>624</v>
      </c>
      <c r="C11" s="14">
        <v>1</v>
      </c>
      <c r="D11" s="14">
        <v>12</v>
      </c>
      <c r="E11" s="14">
        <v>0</v>
      </c>
      <c r="F11" s="14">
        <v>90</v>
      </c>
      <c r="G11" s="51">
        <v>4890</v>
      </c>
      <c r="H11" s="202">
        <v>200</v>
      </c>
      <c r="I11" s="77">
        <f>H11*G11</f>
        <v>978000</v>
      </c>
      <c r="J11" s="1">
        <v>1</v>
      </c>
      <c r="N11" s="17"/>
      <c r="O11" s="16"/>
      <c r="P11" s="16"/>
      <c r="S11" s="16"/>
      <c r="T11" s="17">
        <f>I11</f>
        <v>978000</v>
      </c>
      <c r="U11" s="78">
        <v>0</v>
      </c>
      <c r="V11" s="17">
        <f>T11+U11</f>
        <v>978000</v>
      </c>
      <c r="W11" s="76">
        <v>0.01</v>
      </c>
      <c r="X11" s="17">
        <f>V11*W11%</f>
        <v>97.800000000000011</v>
      </c>
      <c r="Y11" s="29"/>
    </row>
    <row r="12" spans="1:25" x14ac:dyDescent="0.7">
      <c r="V12" s="68">
        <f>SUM(V11)</f>
        <v>978000</v>
      </c>
      <c r="W12" s="92"/>
      <c r="X12" s="68">
        <f>SUM(X11)</f>
        <v>97.800000000000011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Y14"/>
  <sheetViews>
    <sheetView zoomScale="90" zoomScaleNormal="90" workbookViewId="0">
      <selection activeCell="G18" sqref="G18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649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1">
        <v>117</v>
      </c>
      <c r="B11" s="1" t="s">
        <v>624</v>
      </c>
      <c r="C11" s="14">
        <v>1</v>
      </c>
      <c r="D11" s="14">
        <v>6</v>
      </c>
      <c r="E11" s="14">
        <v>1</v>
      </c>
      <c r="F11" s="14">
        <v>21</v>
      </c>
      <c r="G11" s="51">
        <v>2521</v>
      </c>
      <c r="H11" s="202">
        <v>150</v>
      </c>
      <c r="I11" s="77">
        <f>H11*G11</f>
        <v>378150</v>
      </c>
      <c r="J11" s="1">
        <v>1</v>
      </c>
      <c r="N11" s="17"/>
      <c r="O11" s="16"/>
      <c r="P11" s="16"/>
      <c r="S11" s="16"/>
      <c r="T11" s="17">
        <f>I11</f>
        <v>378150</v>
      </c>
      <c r="U11" s="78">
        <v>0</v>
      </c>
      <c r="V11" s="17">
        <f>T11+U11</f>
        <v>378150</v>
      </c>
      <c r="W11" s="76">
        <v>0.01</v>
      </c>
      <c r="X11" s="17">
        <f>V11*W11%</f>
        <v>37.815000000000005</v>
      </c>
      <c r="Y11" s="29"/>
    </row>
    <row r="12" spans="1:25" x14ac:dyDescent="0.7">
      <c r="V12" s="68">
        <f>SUM(V11)</f>
        <v>378150</v>
      </c>
      <c r="W12" s="92"/>
      <c r="X12" s="68">
        <f>SUM(X11)</f>
        <v>37.815000000000005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Y14"/>
  <sheetViews>
    <sheetView zoomScale="90" zoomScaleNormal="90" workbookViewId="0">
      <selection activeCell="J22" sqref="J22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650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1">
        <v>151</v>
      </c>
      <c r="B11" s="1" t="s">
        <v>624</v>
      </c>
      <c r="C11" s="14">
        <v>1</v>
      </c>
      <c r="D11" s="14">
        <v>1</v>
      </c>
      <c r="E11" s="14">
        <v>0</v>
      </c>
      <c r="F11" s="14">
        <v>68</v>
      </c>
      <c r="G11" s="51">
        <v>468</v>
      </c>
      <c r="H11" s="202">
        <v>130</v>
      </c>
      <c r="I11" s="77">
        <f>H11*G11</f>
        <v>60840</v>
      </c>
      <c r="J11" s="1">
        <v>1</v>
      </c>
      <c r="N11" s="17"/>
      <c r="O11" s="16"/>
      <c r="P11" s="16"/>
      <c r="S11" s="16"/>
      <c r="T11" s="17">
        <f>I11</f>
        <v>60840</v>
      </c>
      <c r="U11" s="78">
        <v>0</v>
      </c>
      <c r="V11" s="17">
        <f>T11+U11</f>
        <v>60840</v>
      </c>
      <c r="W11" s="76">
        <v>0.01</v>
      </c>
      <c r="X11" s="17">
        <f>V11*W11%</f>
        <v>6.0840000000000005</v>
      </c>
      <c r="Y11" s="29"/>
    </row>
    <row r="12" spans="1:25" x14ac:dyDescent="0.7">
      <c r="V12" s="68">
        <f>SUM(V11)</f>
        <v>60840</v>
      </c>
      <c r="W12" s="92"/>
      <c r="X12" s="68">
        <f>SUM(X11)</f>
        <v>6.0840000000000005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Y14"/>
  <sheetViews>
    <sheetView topLeftCell="D1" zoomScale="90" zoomScaleNormal="90" workbookViewId="0">
      <selection activeCell="K19" sqref="K19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711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1">
        <v>62</v>
      </c>
      <c r="B11" s="1" t="s">
        <v>624</v>
      </c>
      <c r="C11" s="14">
        <v>1</v>
      </c>
      <c r="D11" s="14">
        <v>14</v>
      </c>
      <c r="E11" s="14">
        <v>1</v>
      </c>
      <c r="F11" s="14">
        <v>20</v>
      </c>
      <c r="G11" s="51">
        <v>5720</v>
      </c>
      <c r="H11" s="202">
        <v>150</v>
      </c>
      <c r="I11" s="77">
        <f>H11*G11</f>
        <v>858000</v>
      </c>
      <c r="J11" s="1">
        <v>1</v>
      </c>
      <c r="N11" s="17"/>
      <c r="O11" s="16"/>
      <c r="P11" s="16"/>
      <c r="S11" s="16"/>
      <c r="T11" s="17">
        <f>I11</f>
        <v>858000</v>
      </c>
      <c r="U11" s="78">
        <v>0</v>
      </c>
      <c r="V11" s="17">
        <f>T11+U11</f>
        <v>858000</v>
      </c>
      <c r="W11" s="76">
        <v>0.01</v>
      </c>
      <c r="X11" s="17">
        <f>V11*W11%</f>
        <v>85.8</v>
      </c>
      <c r="Y11" s="29"/>
    </row>
    <row r="12" spans="1:25" x14ac:dyDescent="0.7">
      <c r="V12" s="68">
        <f>SUM(V11)</f>
        <v>858000</v>
      </c>
      <c r="W12" s="92"/>
      <c r="X12" s="68">
        <f>SUM(X11)</f>
        <v>85.8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Y14"/>
  <sheetViews>
    <sheetView topLeftCell="D1" zoomScale="90" zoomScaleNormal="90" workbookViewId="0">
      <selection activeCell="N23" sqref="N23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651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1">
        <v>9</v>
      </c>
      <c r="B11" s="1" t="s">
        <v>624</v>
      </c>
      <c r="C11" s="14">
        <v>1</v>
      </c>
      <c r="D11" s="14">
        <v>5</v>
      </c>
      <c r="E11" s="14">
        <v>0</v>
      </c>
      <c r="F11" s="14">
        <v>83</v>
      </c>
      <c r="G11" s="51">
        <v>2083</v>
      </c>
      <c r="H11" s="202">
        <v>170</v>
      </c>
      <c r="I11" s="77">
        <f>H11*G11</f>
        <v>354110</v>
      </c>
      <c r="J11" s="1">
        <v>1</v>
      </c>
      <c r="N11" s="17"/>
      <c r="O11" s="16"/>
      <c r="P11" s="16"/>
      <c r="S11" s="16"/>
      <c r="T11" s="17">
        <f>I11</f>
        <v>354110</v>
      </c>
      <c r="U11" s="78">
        <v>0</v>
      </c>
      <c r="V11" s="17">
        <f>T11+U11</f>
        <v>354110</v>
      </c>
      <c r="W11" s="76">
        <v>0.01</v>
      </c>
      <c r="X11" s="17">
        <f>V11*W11%</f>
        <v>35.411000000000001</v>
      </c>
      <c r="Y11" s="29"/>
    </row>
    <row r="12" spans="1:25" x14ac:dyDescent="0.7">
      <c r="V12" s="68">
        <f>SUM(V11)</f>
        <v>354110</v>
      </c>
      <c r="W12" s="92"/>
      <c r="X12" s="68">
        <f>SUM(X11)</f>
        <v>35.411000000000001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Y14"/>
  <sheetViews>
    <sheetView topLeftCell="D1" zoomScale="90" zoomScaleNormal="90" workbookViewId="0">
      <selection activeCell="D1" sqref="A1:XFD3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652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58</v>
      </c>
      <c r="B11" s="59" t="s">
        <v>624</v>
      </c>
      <c r="C11" s="59">
        <v>1</v>
      </c>
      <c r="D11" s="59">
        <v>4</v>
      </c>
      <c r="E11" s="59">
        <v>2</v>
      </c>
      <c r="F11" s="59">
        <v>81</v>
      </c>
      <c r="G11" s="59">
        <v>1881</v>
      </c>
      <c r="H11" s="59">
        <v>200</v>
      </c>
      <c r="I11" s="77">
        <f>H11*G11</f>
        <v>376200</v>
      </c>
      <c r="J11" s="1">
        <v>1</v>
      </c>
      <c r="N11" s="17"/>
      <c r="O11" s="16"/>
      <c r="P11" s="16"/>
      <c r="S11" s="16"/>
      <c r="T11" s="17">
        <f>I11</f>
        <v>376200</v>
      </c>
      <c r="U11" s="78">
        <v>0</v>
      </c>
      <c r="V11" s="17">
        <f>T11+U11</f>
        <v>376200</v>
      </c>
      <c r="W11" s="76">
        <v>0.01</v>
      </c>
      <c r="X11" s="17">
        <f>V11*W11%</f>
        <v>37.620000000000005</v>
      </c>
      <c r="Y11" s="29"/>
    </row>
    <row r="12" spans="1:25" x14ac:dyDescent="0.7">
      <c r="V12" s="68">
        <f>SUM(V11)</f>
        <v>376200</v>
      </c>
      <c r="W12" s="92"/>
      <c r="X12" s="68">
        <f>SUM(X11)</f>
        <v>37.620000000000005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Y15"/>
  <sheetViews>
    <sheetView topLeftCell="B1" zoomScale="90" zoomScaleNormal="90" workbookViewId="0">
      <selection activeCell="M22" sqref="M22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653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115</v>
      </c>
      <c r="B11" s="59" t="s">
        <v>624</v>
      </c>
      <c r="C11" s="59">
        <v>1</v>
      </c>
      <c r="D11" s="59">
        <v>1</v>
      </c>
      <c r="E11" s="59">
        <v>3</v>
      </c>
      <c r="F11" s="59">
        <v>25</v>
      </c>
      <c r="G11" s="59">
        <v>725</v>
      </c>
      <c r="H11" s="202">
        <v>200</v>
      </c>
      <c r="I11" s="77">
        <f>H11*G11</f>
        <v>145000</v>
      </c>
      <c r="J11" s="1">
        <v>1</v>
      </c>
      <c r="N11" s="17"/>
      <c r="O11" s="16"/>
      <c r="P11" s="16"/>
      <c r="S11" s="16"/>
      <c r="T11" s="17">
        <f>I11</f>
        <v>145000</v>
      </c>
      <c r="U11" s="78">
        <v>0</v>
      </c>
      <c r="V11" s="17">
        <f>T11+U11</f>
        <v>145000</v>
      </c>
      <c r="W11" s="76">
        <v>0.01</v>
      </c>
      <c r="X11" s="17">
        <f>V11*W11%</f>
        <v>14.5</v>
      </c>
      <c r="Y11" s="29"/>
    </row>
    <row r="12" spans="1:25" s="29" customFormat="1" x14ac:dyDescent="0.7">
      <c r="A12" s="59">
        <v>116</v>
      </c>
      <c r="B12" s="59" t="s">
        <v>624</v>
      </c>
      <c r="C12" s="59">
        <v>1</v>
      </c>
      <c r="D12" s="59">
        <v>4</v>
      </c>
      <c r="E12" s="59">
        <v>0</v>
      </c>
      <c r="F12" s="59">
        <v>74</v>
      </c>
      <c r="G12" s="59">
        <v>1674</v>
      </c>
      <c r="H12" s="202">
        <v>200</v>
      </c>
      <c r="I12" s="77">
        <f>H12*G12</f>
        <v>334800</v>
      </c>
      <c r="J12" s="1"/>
      <c r="K12" s="1"/>
      <c r="L12" s="1"/>
      <c r="M12" s="1"/>
      <c r="N12" s="17"/>
      <c r="O12" s="16"/>
      <c r="P12" s="16"/>
      <c r="Q12" s="1"/>
      <c r="R12" s="1"/>
      <c r="S12" s="16"/>
      <c r="T12" s="17">
        <f>I12</f>
        <v>334800</v>
      </c>
      <c r="U12" s="78"/>
      <c r="V12" s="17">
        <f>T12+U12</f>
        <v>334800</v>
      </c>
      <c r="W12" s="76">
        <v>0.01</v>
      </c>
      <c r="X12" s="17">
        <f>V12*W12%</f>
        <v>33.480000000000004</v>
      </c>
    </row>
    <row r="13" spans="1:25" x14ac:dyDescent="0.7">
      <c r="A13" s="149"/>
      <c r="B13" s="149"/>
      <c r="C13" s="149"/>
      <c r="D13" s="149"/>
      <c r="E13" s="149"/>
      <c r="F13" s="149"/>
      <c r="G13" s="149"/>
      <c r="H13" s="29"/>
      <c r="V13" s="68">
        <f>SUM(V11:V12)</f>
        <v>479800</v>
      </c>
      <c r="W13" s="92"/>
      <c r="X13" s="68">
        <f>SUM(X11:X12)</f>
        <v>47.980000000000004</v>
      </c>
    </row>
    <row r="14" spans="1:25" x14ac:dyDescent="0.7">
      <c r="A14" s="29"/>
      <c r="B14" s="29"/>
      <c r="C14" s="29"/>
      <c r="D14" s="29"/>
      <c r="E14" s="29"/>
      <c r="F14" s="29"/>
      <c r="G14" s="29"/>
      <c r="H14" s="29"/>
    </row>
    <row r="15" spans="1:25" x14ac:dyDescent="0.7">
      <c r="A15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1" orientation="landscape" verticalDpi="0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Y15"/>
  <sheetViews>
    <sheetView zoomScale="90" zoomScaleNormal="90" workbookViewId="0">
      <selection activeCell="N14" sqref="N14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2.5" customHeight="1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654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60</v>
      </c>
      <c r="B11" s="59" t="s">
        <v>624</v>
      </c>
      <c r="C11" s="59">
        <v>1</v>
      </c>
      <c r="D11" s="59">
        <v>11</v>
      </c>
      <c r="E11" s="59">
        <v>0</v>
      </c>
      <c r="F11" s="59">
        <v>50</v>
      </c>
      <c r="G11" s="59">
        <v>4450</v>
      </c>
      <c r="H11" s="59">
        <v>200</v>
      </c>
      <c r="I11" s="77">
        <f>H11*G11</f>
        <v>890000</v>
      </c>
      <c r="J11" s="1">
        <v>1</v>
      </c>
      <c r="N11" s="17"/>
      <c r="O11" s="16"/>
      <c r="P11" s="16"/>
      <c r="S11" s="16"/>
      <c r="T11" s="17">
        <f>I11</f>
        <v>890000</v>
      </c>
      <c r="U11" s="78">
        <v>0</v>
      </c>
      <c r="V11" s="17">
        <f>T11+U11</f>
        <v>890000</v>
      </c>
      <c r="W11" s="76">
        <v>0.01</v>
      </c>
      <c r="X11" s="17">
        <f>V11*W11%</f>
        <v>89</v>
      </c>
      <c r="Y11" s="29"/>
    </row>
    <row r="12" spans="1:25" s="29" customFormat="1" x14ac:dyDescent="0.7">
      <c r="A12" s="59">
        <v>61</v>
      </c>
      <c r="B12" s="59" t="s">
        <v>624</v>
      </c>
      <c r="C12" s="59">
        <v>1</v>
      </c>
      <c r="D12" s="59">
        <v>10</v>
      </c>
      <c r="E12" s="59">
        <v>0</v>
      </c>
      <c r="F12" s="59">
        <v>30</v>
      </c>
      <c r="G12" s="59">
        <v>4030</v>
      </c>
      <c r="H12" s="59">
        <v>200</v>
      </c>
      <c r="I12" s="77">
        <f>H12*G12</f>
        <v>806000</v>
      </c>
      <c r="J12" s="1">
        <v>2</v>
      </c>
      <c r="K12" s="1"/>
      <c r="L12" s="1"/>
      <c r="M12" s="1"/>
      <c r="N12" s="17"/>
      <c r="O12" s="16"/>
      <c r="P12" s="16"/>
      <c r="Q12" s="1"/>
      <c r="R12" s="1"/>
      <c r="S12" s="16"/>
      <c r="T12" s="17">
        <f>I12</f>
        <v>806000</v>
      </c>
      <c r="U12" s="78"/>
      <c r="V12" s="17">
        <f>T12+U12</f>
        <v>806000</v>
      </c>
      <c r="W12" s="76">
        <v>0.01</v>
      </c>
      <c r="X12" s="17">
        <f>V12*W12%</f>
        <v>80.600000000000009</v>
      </c>
    </row>
    <row r="13" spans="1:25" x14ac:dyDescent="0.7">
      <c r="V13" s="68">
        <f>SUM(V11:V12)</f>
        <v>1696000</v>
      </c>
      <c r="W13" s="92"/>
      <c r="X13" s="68">
        <f>SUM(X11:X12)</f>
        <v>169.60000000000002</v>
      </c>
    </row>
    <row r="15" spans="1:25" x14ac:dyDescent="0.7">
      <c r="A15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Y14"/>
  <sheetViews>
    <sheetView zoomScale="90" zoomScaleNormal="90" workbookViewId="0">
      <selection activeCell="I21" sqref="I21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655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138</v>
      </c>
      <c r="B11" s="59" t="s">
        <v>624</v>
      </c>
      <c r="C11" s="59">
        <v>1</v>
      </c>
      <c r="D11" s="59">
        <v>3</v>
      </c>
      <c r="E11" s="59">
        <v>3</v>
      </c>
      <c r="F11" s="59">
        <v>37</v>
      </c>
      <c r="G11" s="59">
        <v>1537</v>
      </c>
      <c r="H11" s="59">
        <v>100</v>
      </c>
      <c r="I11" s="77">
        <f>H11*G11</f>
        <v>153700</v>
      </c>
      <c r="J11" s="1">
        <v>1</v>
      </c>
      <c r="N11" s="17"/>
      <c r="O11" s="16"/>
      <c r="P11" s="16"/>
      <c r="S11" s="16"/>
      <c r="T11" s="17">
        <f>I11</f>
        <v>153700</v>
      </c>
      <c r="U11" s="78">
        <v>0</v>
      </c>
      <c r="V11" s="17">
        <f>T11+U11</f>
        <v>153700</v>
      </c>
      <c r="W11" s="76">
        <v>0.01</v>
      </c>
      <c r="X11" s="17">
        <f>V11*W11%</f>
        <v>15.370000000000001</v>
      </c>
      <c r="Y11" s="29"/>
    </row>
    <row r="12" spans="1:25" x14ac:dyDescent="0.7">
      <c r="V12" s="68">
        <f>SUM(V11)</f>
        <v>153700</v>
      </c>
      <c r="W12" s="92"/>
      <c r="X12" s="68">
        <f>SUM(X11)</f>
        <v>15.370000000000001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Y15"/>
  <sheetViews>
    <sheetView topLeftCell="B1" zoomScale="90" zoomScaleNormal="90" workbookViewId="0">
      <selection activeCell="I20" sqref="I20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656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53</v>
      </c>
      <c r="B11" s="59" t="s">
        <v>624</v>
      </c>
      <c r="C11" s="59">
        <v>1</v>
      </c>
      <c r="D11" s="59">
        <v>5</v>
      </c>
      <c r="E11" s="59">
        <v>0</v>
      </c>
      <c r="F11" s="59">
        <v>2</v>
      </c>
      <c r="G11" s="59">
        <v>2002</v>
      </c>
      <c r="H11" s="59">
        <v>200</v>
      </c>
      <c r="I11" s="77">
        <f>H11*G11</f>
        <v>400400</v>
      </c>
      <c r="J11" s="1">
        <v>1</v>
      </c>
      <c r="N11" s="17"/>
      <c r="O11" s="16"/>
      <c r="P11" s="16"/>
      <c r="S11" s="16"/>
      <c r="T11" s="17">
        <f>I11</f>
        <v>400400</v>
      </c>
      <c r="U11" s="78">
        <v>0</v>
      </c>
      <c r="V11" s="17">
        <f>T11+U11</f>
        <v>400400</v>
      </c>
      <c r="W11" s="76">
        <v>0.01</v>
      </c>
      <c r="X11" s="17">
        <f>V11*W11%</f>
        <v>40.04</v>
      </c>
      <c r="Y11" s="29"/>
    </row>
    <row r="12" spans="1:25" s="29" customFormat="1" x14ac:dyDescent="0.7">
      <c r="A12" s="59">
        <v>56</v>
      </c>
      <c r="B12" s="59" t="s">
        <v>624</v>
      </c>
      <c r="C12" s="59">
        <v>1</v>
      </c>
      <c r="D12" s="59">
        <v>11</v>
      </c>
      <c r="E12" s="59">
        <v>0</v>
      </c>
      <c r="F12" s="59">
        <v>50</v>
      </c>
      <c r="G12" s="59">
        <v>4450</v>
      </c>
      <c r="H12" s="59">
        <v>200</v>
      </c>
      <c r="I12" s="77">
        <f>H12*G12</f>
        <v>890000</v>
      </c>
      <c r="J12" s="1">
        <v>2</v>
      </c>
      <c r="K12" s="1"/>
      <c r="L12" s="1"/>
      <c r="M12" s="1"/>
      <c r="N12" s="17"/>
      <c r="O12" s="16"/>
      <c r="P12" s="16"/>
      <c r="Q12" s="1"/>
      <c r="R12" s="1"/>
      <c r="S12" s="16"/>
      <c r="T12" s="17">
        <f>I12</f>
        <v>890000</v>
      </c>
      <c r="U12" s="78"/>
      <c r="V12" s="17">
        <f>T12+U12</f>
        <v>890000</v>
      </c>
      <c r="W12" s="76">
        <v>0.01</v>
      </c>
      <c r="X12" s="17">
        <f>V12*W12%</f>
        <v>89</v>
      </c>
    </row>
    <row r="13" spans="1:25" x14ac:dyDescent="0.7">
      <c r="V13" s="68">
        <f>SUM(V11:V12)</f>
        <v>1290400</v>
      </c>
      <c r="W13" s="92"/>
      <c r="X13" s="68">
        <f>SUM(X11:X12)</f>
        <v>129.04</v>
      </c>
    </row>
    <row r="15" spans="1:25" x14ac:dyDescent="0.7">
      <c r="A15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Y14"/>
  <sheetViews>
    <sheetView zoomScale="90" zoomScaleNormal="90" workbookViewId="0">
      <selection activeCell="L22" sqref="L22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657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131</v>
      </c>
      <c r="B11" s="59" t="s">
        <v>624</v>
      </c>
      <c r="C11" s="59">
        <v>1</v>
      </c>
      <c r="D11" s="59">
        <v>4</v>
      </c>
      <c r="E11" s="59">
        <v>0</v>
      </c>
      <c r="F11" s="59">
        <v>53</v>
      </c>
      <c r="G11" s="59">
        <v>1653</v>
      </c>
      <c r="H11" s="59">
        <v>150</v>
      </c>
      <c r="I11" s="77">
        <f>H11*G11</f>
        <v>247950</v>
      </c>
      <c r="J11" s="1">
        <v>1</v>
      </c>
      <c r="N11" s="17"/>
      <c r="O11" s="16"/>
      <c r="P11" s="16"/>
      <c r="S11" s="16"/>
      <c r="T11" s="17">
        <f>I11</f>
        <v>247950</v>
      </c>
      <c r="U11" s="82">
        <v>0</v>
      </c>
      <c r="V11" s="17">
        <f>T11+U11</f>
        <v>247950</v>
      </c>
      <c r="W11" s="76">
        <v>0.01</v>
      </c>
      <c r="X11" s="17">
        <f>V11*W11%</f>
        <v>24.795000000000002</v>
      </c>
      <c r="Y11" s="29"/>
    </row>
    <row r="12" spans="1:25" x14ac:dyDescent="0.7">
      <c r="V12" s="68">
        <f>SUM(V11)</f>
        <v>247950</v>
      </c>
      <c r="W12" s="92"/>
      <c r="X12" s="68">
        <f>SUM(X11)</f>
        <v>24.795000000000002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Y14"/>
  <sheetViews>
    <sheetView zoomScale="90" zoomScaleNormal="90" workbookViewId="0">
      <selection activeCell="F12" sqref="F12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658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54</v>
      </c>
      <c r="B11" s="59" t="s">
        <v>624</v>
      </c>
      <c r="C11" s="59">
        <v>1</v>
      </c>
      <c r="D11" s="59">
        <v>12</v>
      </c>
      <c r="E11" s="59">
        <v>0</v>
      </c>
      <c r="F11" s="59">
        <v>13</v>
      </c>
      <c r="G11" s="59">
        <v>4813</v>
      </c>
      <c r="H11" s="59">
        <v>300</v>
      </c>
      <c r="I11" s="77">
        <f>H11*G11</f>
        <v>1443900</v>
      </c>
      <c r="J11" s="1">
        <v>1</v>
      </c>
      <c r="N11" s="17"/>
      <c r="O11" s="16"/>
      <c r="P11" s="16"/>
      <c r="S11" s="16"/>
      <c r="T11" s="17">
        <f>I11</f>
        <v>1443900</v>
      </c>
      <c r="U11" s="82">
        <v>0</v>
      </c>
      <c r="V11" s="17">
        <f>T11+U11</f>
        <v>1443900</v>
      </c>
      <c r="W11" s="76">
        <v>0.01</v>
      </c>
      <c r="X11" s="17">
        <f>V11*W11%</f>
        <v>144.39000000000001</v>
      </c>
      <c r="Y11" s="29"/>
    </row>
    <row r="12" spans="1:25" x14ac:dyDescent="0.7">
      <c r="V12" s="68">
        <f>SUM(V11)</f>
        <v>1443900</v>
      </c>
      <c r="W12" s="92"/>
      <c r="X12" s="68">
        <f>SUM(X11)</f>
        <v>144.39000000000001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Y14"/>
  <sheetViews>
    <sheetView zoomScale="90" zoomScaleNormal="90" workbookViewId="0">
      <selection activeCell="G22" sqref="G22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659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149</v>
      </c>
      <c r="B11" s="59" t="s">
        <v>624</v>
      </c>
      <c r="C11" s="59">
        <v>1</v>
      </c>
      <c r="D11" s="59">
        <v>9</v>
      </c>
      <c r="E11" s="59">
        <v>1</v>
      </c>
      <c r="F11" s="59">
        <v>78</v>
      </c>
      <c r="G11" s="59">
        <v>3778</v>
      </c>
      <c r="H11" s="59">
        <v>170</v>
      </c>
      <c r="I11" s="77">
        <f>H11*G11</f>
        <v>642260</v>
      </c>
      <c r="J11" s="1">
        <v>1</v>
      </c>
      <c r="N11" s="17"/>
      <c r="O11" s="16"/>
      <c r="P11" s="16"/>
      <c r="S11" s="16"/>
      <c r="T11" s="17">
        <f>I11</f>
        <v>642260</v>
      </c>
      <c r="U11" s="82">
        <v>0</v>
      </c>
      <c r="V11" s="17">
        <f>T11+U11</f>
        <v>642260</v>
      </c>
      <c r="W11" s="76">
        <v>0.01</v>
      </c>
      <c r="X11" s="17">
        <f>V11*W11%</f>
        <v>64.225999999999999</v>
      </c>
      <c r="Y11" s="29"/>
    </row>
    <row r="12" spans="1:25" x14ac:dyDescent="0.7">
      <c r="V12" s="68">
        <f>SUM(V11)</f>
        <v>642260</v>
      </c>
      <c r="W12" s="92"/>
      <c r="X12" s="68">
        <f>SUM(X11)</f>
        <v>64.225999999999999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Y16"/>
  <sheetViews>
    <sheetView topLeftCell="C1" zoomScale="90" zoomScaleNormal="90" workbookViewId="0">
      <selection activeCell="L19" sqref="L19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660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63</v>
      </c>
      <c r="B11" s="59" t="s">
        <v>624</v>
      </c>
      <c r="C11" s="59">
        <v>1</v>
      </c>
      <c r="D11" s="59">
        <v>2</v>
      </c>
      <c r="E11" s="59">
        <v>3</v>
      </c>
      <c r="F11" s="59">
        <v>84</v>
      </c>
      <c r="G11" s="59">
        <v>1184</v>
      </c>
      <c r="H11" s="59">
        <v>250</v>
      </c>
      <c r="I11" s="77">
        <f>H11*G11</f>
        <v>296000</v>
      </c>
      <c r="J11" s="1">
        <v>1</v>
      </c>
      <c r="N11" s="17"/>
      <c r="O11" s="16"/>
      <c r="P11" s="16"/>
      <c r="S11" s="16"/>
      <c r="T11" s="17">
        <f>I11</f>
        <v>296000</v>
      </c>
      <c r="U11" s="82">
        <v>0</v>
      </c>
      <c r="V11" s="17">
        <f>T11+U11</f>
        <v>296000</v>
      </c>
      <c r="W11" s="76">
        <v>0.01</v>
      </c>
      <c r="X11" s="17">
        <f>V11*W11%</f>
        <v>29.6</v>
      </c>
      <c r="Y11" s="29"/>
    </row>
    <row r="12" spans="1:25" s="29" customFormat="1" x14ac:dyDescent="0.7">
      <c r="A12" s="59">
        <v>64</v>
      </c>
      <c r="B12" s="59" t="s">
        <v>624</v>
      </c>
      <c r="C12" s="59">
        <v>1</v>
      </c>
      <c r="D12" s="59">
        <v>6</v>
      </c>
      <c r="E12" s="59">
        <v>3</v>
      </c>
      <c r="F12" s="59">
        <v>38</v>
      </c>
      <c r="G12" s="59">
        <v>2738</v>
      </c>
      <c r="H12" s="59">
        <v>210</v>
      </c>
      <c r="I12" s="77">
        <f t="shared" ref="I12:I13" si="0">H12*G12</f>
        <v>574980</v>
      </c>
      <c r="J12" s="1">
        <v>2</v>
      </c>
      <c r="K12" s="1"/>
      <c r="L12" s="1"/>
      <c r="M12" s="1"/>
      <c r="N12" s="17"/>
      <c r="O12" s="16"/>
      <c r="P12" s="16"/>
      <c r="Q12" s="1"/>
      <c r="R12" s="1"/>
      <c r="S12" s="16"/>
      <c r="T12" s="17">
        <f t="shared" ref="T12:T13" si="1">I12</f>
        <v>574980</v>
      </c>
      <c r="U12" s="82">
        <v>0</v>
      </c>
      <c r="V12" s="17">
        <f t="shared" ref="V12:V13" si="2">T12+U12</f>
        <v>574980</v>
      </c>
      <c r="W12" s="76">
        <v>0.01</v>
      </c>
      <c r="X12" s="17">
        <f t="shared" ref="X12:X13" si="3">V12*W12%</f>
        <v>57.498000000000005</v>
      </c>
    </row>
    <row r="13" spans="1:25" s="29" customFormat="1" x14ac:dyDescent="0.7">
      <c r="A13" s="59">
        <v>65</v>
      </c>
      <c r="B13" s="59" t="s">
        <v>624</v>
      </c>
      <c r="C13" s="59">
        <v>1</v>
      </c>
      <c r="D13" s="59">
        <v>2</v>
      </c>
      <c r="E13" s="59">
        <v>3</v>
      </c>
      <c r="F13" s="59">
        <v>84</v>
      </c>
      <c r="G13" s="59">
        <v>1184</v>
      </c>
      <c r="H13" s="59">
        <v>350</v>
      </c>
      <c r="I13" s="77">
        <f t="shared" si="0"/>
        <v>414400</v>
      </c>
      <c r="J13" s="1">
        <v>3</v>
      </c>
      <c r="K13" s="1"/>
      <c r="L13" s="1"/>
      <c r="M13" s="1"/>
      <c r="N13" s="17"/>
      <c r="O13" s="16"/>
      <c r="P13" s="16"/>
      <c r="Q13" s="1"/>
      <c r="R13" s="1"/>
      <c r="S13" s="16"/>
      <c r="T13" s="17">
        <f t="shared" si="1"/>
        <v>414400</v>
      </c>
      <c r="U13" s="82">
        <v>0</v>
      </c>
      <c r="V13" s="17">
        <f t="shared" si="2"/>
        <v>414400</v>
      </c>
      <c r="W13" s="76">
        <v>0.01</v>
      </c>
      <c r="X13" s="17">
        <f t="shared" si="3"/>
        <v>41.440000000000005</v>
      </c>
    </row>
    <row r="14" spans="1:25" x14ac:dyDescent="0.7">
      <c r="V14" s="68">
        <f>SUM(V11:V13)</f>
        <v>1285380</v>
      </c>
      <c r="W14" s="92"/>
      <c r="X14" s="68">
        <f>SUM(X11:X13)</f>
        <v>128.53800000000001</v>
      </c>
    </row>
    <row r="16" spans="1:25" x14ac:dyDescent="0.7">
      <c r="A16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Y14"/>
  <sheetViews>
    <sheetView zoomScale="90" zoomScaleNormal="90" workbookViewId="0">
      <selection activeCell="G22" sqref="G22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661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38</v>
      </c>
      <c r="B11" s="59" t="s">
        <v>624</v>
      </c>
      <c r="C11" s="59">
        <v>1</v>
      </c>
      <c r="D11" s="59">
        <v>1</v>
      </c>
      <c r="E11" s="59">
        <v>3</v>
      </c>
      <c r="F11" s="59">
        <v>68</v>
      </c>
      <c r="G11" s="59">
        <v>768</v>
      </c>
      <c r="H11" s="59">
        <v>390</v>
      </c>
      <c r="I11" s="77">
        <f>H11*G11</f>
        <v>299520</v>
      </c>
      <c r="J11" s="1">
        <v>1</v>
      </c>
      <c r="N11" s="17"/>
      <c r="O11" s="16"/>
      <c r="P11" s="16"/>
      <c r="S11" s="16"/>
      <c r="T11" s="17">
        <f>I11</f>
        <v>299520</v>
      </c>
      <c r="U11" s="82">
        <v>0</v>
      </c>
      <c r="V11" s="17">
        <f>T11+U11</f>
        <v>299520</v>
      </c>
      <c r="W11" s="76">
        <v>0.01</v>
      </c>
      <c r="X11" s="17">
        <f>V11*W11%</f>
        <v>29.952000000000002</v>
      </c>
      <c r="Y11" s="29"/>
    </row>
    <row r="12" spans="1:25" x14ac:dyDescent="0.7">
      <c r="V12" s="68">
        <f>SUM(V11)</f>
        <v>299520</v>
      </c>
      <c r="W12" s="92"/>
      <c r="X12" s="68">
        <f>SUM(X11)</f>
        <v>29.952000000000002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Y14"/>
  <sheetViews>
    <sheetView zoomScale="90" zoomScaleNormal="90" workbookViewId="0">
      <selection activeCell="H19" sqref="H19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662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114</v>
      </c>
      <c r="B11" s="59" t="s">
        <v>624</v>
      </c>
      <c r="C11" s="59">
        <v>1</v>
      </c>
      <c r="D11" s="59">
        <v>29</v>
      </c>
      <c r="E11" s="59">
        <v>3</v>
      </c>
      <c r="F11" s="59">
        <v>51</v>
      </c>
      <c r="G11" s="59">
        <v>11951</v>
      </c>
      <c r="H11" s="59">
        <v>200</v>
      </c>
      <c r="I11" s="77">
        <f>H11*G11</f>
        <v>2390200</v>
      </c>
      <c r="J11" s="1">
        <v>1</v>
      </c>
      <c r="N11" s="17"/>
      <c r="O11" s="16"/>
      <c r="P11" s="16"/>
      <c r="S11" s="16"/>
      <c r="T11" s="17">
        <f>I11</f>
        <v>2390200</v>
      </c>
      <c r="U11" s="82">
        <v>0</v>
      </c>
      <c r="V11" s="17">
        <f>T11+U11</f>
        <v>2390200</v>
      </c>
      <c r="W11" s="76">
        <v>0.01</v>
      </c>
      <c r="X11" s="17">
        <f>V11*W11%</f>
        <v>239.02</v>
      </c>
      <c r="Y11" s="29"/>
    </row>
    <row r="12" spans="1:25" x14ac:dyDescent="0.7">
      <c r="V12" s="68">
        <f>SUM(V11)</f>
        <v>2390200</v>
      </c>
      <c r="W12" s="92"/>
      <c r="X12" s="68">
        <f>SUM(X11)</f>
        <v>239.02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Y14"/>
  <sheetViews>
    <sheetView zoomScale="90" zoomScaleNormal="90" workbookViewId="0">
      <selection activeCell="H21" sqref="H21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663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39</v>
      </c>
      <c r="B11" s="59" t="s">
        <v>624</v>
      </c>
      <c r="C11" s="59">
        <v>1</v>
      </c>
      <c r="D11" s="59">
        <v>1</v>
      </c>
      <c r="E11" s="59">
        <v>0</v>
      </c>
      <c r="F11" s="59">
        <v>31</v>
      </c>
      <c r="G11" s="59">
        <v>431</v>
      </c>
      <c r="H11" s="59">
        <v>100</v>
      </c>
      <c r="I11" s="77">
        <f>H11*G11</f>
        <v>43100</v>
      </c>
      <c r="J11" s="1">
        <v>1</v>
      </c>
      <c r="N11" s="17"/>
      <c r="O11" s="16"/>
      <c r="P11" s="16"/>
      <c r="S11" s="16"/>
      <c r="T11" s="17">
        <f>I11</f>
        <v>43100</v>
      </c>
      <c r="U11" s="82">
        <v>0</v>
      </c>
      <c r="V11" s="17">
        <f>T11+U11</f>
        <v>43100</v>
      </c>
      <c r="W11" s="76">
        <v>0.01</v>
      </c>
      <c r="X11" s="17">
        <f>V11*W11%</f>
        <v>4.3100000000000005</v>
      </c>
      <c r="Y11" s="29"/>
    </row>
    <row r="12" spans="1:25" x14ac:dyDescent="0.7">
      <c r="V12" s="68">
        <f>SUM(V11)</f>
        <v>43100</v>
      </c>
      <c r="W12" s="92"/>
      <c r="X12" s="68">
        <f>SUM(X11)</f>
        <v>4.3100000000000005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Y14"/>
  <sheetViews>
    <sheetView topLeftCell="D1" zoomScale="90" zoomScaleNormal="90" workbookViewId="0">
      <selection activeCell="H20" sqref="H20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664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112</v>
      </c>
      <c r="B11" s="59" t="s">
        <v>624</v>
      </c>
      <c r="C11" s="59">
        <v>1</v>
      </c>
      <c r="D11" s="59">
        <v>12</v>
      </c>
      <c r="E11" s="59">
        <v>2</v>
      </c>
      <c r="F11" s="59">
        <v>50</v>
      </c>
      <c r="G11" s="59">
        <v>5050</v>
      </c>
      <c r="H11" s="59">
        <v>130</v>
      </c>
      <c r="I11" s="77">
        <f>H11*G11</f>
        <v>656500</v>
      </c>
      <c r="J11" s="1">
        <v>1</v>
      </c>
      <c r="N11" s="17"/>
      <c r="O11" s="16"/>
      <c r="P11" s="16"/>
      <c r="S11" s="16"/>
      <c r="T11" s="17">
        <f>I11</f>
        <v>656500</v>
      </c>
      <c r="U11" s="82">
        <v>0</v>
      </c>
      <c r="V11" s="17">
        <f>T11</f>
        <v>656500</v>
      </c>
      <c r="W11" s="76">
        <v>0.01</v>
      </c>
      <c r="X11" s="17">
        <f>V11*W11%</f>
        <v>65.650000000000006</v>
      </c>
      <c r="Y11" s="29"/>
    </row>
    <row r="12" spans="1:25" x14ac:dyDescent="0.7">
      <c r="V12" s="68">
        <f>SUM(V11)</f>
        <v>656500</v>
      </c>
      <c r="W12" s="92"/>
      <c r="X12" s="68">
        <f>SUM(X11)</f>
        <v>65.650000000000006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Y14"/>
  <sheetViews>
    <sheetView zoomScale="90" zoomScaleNormal="90" workbookViewId="0">
      <selection activeCell="H24" sqref="H24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665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27</v>
      </c>
      <c r="B11" s="59" t="s">
        <v>624</v>
      </c>
      <c r="C11" s="59">
        <v>1</v>
      </c>
      <c r="D11" s="59">
        <v>6</v>
      </c>
      <c r="E11" s="59">
        <v>2</v>
      </c>
      <c r="F11" s="59">
        <v>7</v>
      </c>
      <c r="G11" s="59">
        <v>2607</v>
      </c>
      <c r="H11" s="59">
        <v>150</v>
      </c>
      <c r="I11" s="77">
        <f>H11*G11</f>
        <v>391050</v>
      </c>
      <c r="J11" s="1">
        <v>1</v>
      </c>
      <c r="N11" s="17"/>
      <c r="O11" s="16"/>
      <c r="P11" s="16"/>
      <c r="S11" s="16"/>
      <c r="T11" s="17">
        <f>I11</f>
        <v>391050</v>
      </c>
      <c r="U11" s="82">
        <v>0</v>
      </c>
      <c r="V11" s="17">
        <f>T11+U11</f>
        <v>391050</v>
      </c>
      <c r="W11" s="76">
        <v>0.01</v>
      </c>
      <c r="X11" s="17">
        <f>V11*W11%</f>
        <v>39.105000000000004</v>
      </c>
      <c r="Y11" s="29"/>
    </row>
    <row r="12" spans="1:25" x14ac:dyDescent="0.7">
      <c r="V12" s="68">
        <f>SUM(V11)</f>
        <v>391050</v>
      </c>
      <c r="W12" s="92"/>
      <c r="X12" s="68">
        <f>SUM(X11)</f>
        <v>39.105000000000004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Y14"/>
  <sheetViews>
    <sheetView topLeftCell="D1" zoomScale="90" zoomScaleNormal="90" workbookViewId="0">
      <selection activeCell="G18" sqref="G18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666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135</v>
      </c>
      <c r="B11" s="59" t="s">
        <v>624</v>
      </c>
      <c r="C11" s="59">
        <v>1</v>
      </c>
      <c r="D11" s="59">
        <v>18</v>
      </c>
      <c r="E11" s="59">
        <v>2</v>
      </c>
      <c r="F11" s="59">
        <v>80</v>
      </c>
      <c r="G11" s="59">
        <v>7480</v>
      </c>
      <c r="H11" s="59">
        <v>130</v>
      </c>
      <c r="I11" s="77">
        <f>H11*G11</f>
        <v>972400</v>
      </c>
      <c r="J11" s="1">
        <v>1</v>
      </c>
      <c r="N11" s="17"/>
      <c r="O11" s="16"/>
      <c r="P11" s="16"/>
      <c r="S11" s="16"/>
      <c r="T11" s="17">
        <f>I11</f>
        <v>972400</v>
      </c>
      <c r="U11" s="82">
        <v>0</v>
      </c>
      <c r="V11" s="17">
        <f>T11+U11</f>
        <v>972400</v>
      </c>
      <c r="W11" s="76">
        <v>0.01</v>
      </c>
      <c r="X11" s="17">
        <f>V11*W11%</f>
        <v>97.240000000000009</v>
      </c>
      <c r="Y11" s="29"/>
    </row>
    <row r="12" spans="1:25" x14ac:dyDescent="0.7">
      <c r="V12" s="68">
        <f>SUM(V11)</f>
        <v>972400</v>
      </c>
      <c r="W12" s="92"/>
      <c r="X12" s="68">
        <f>SUM(X11)</f>
        <v>97.240000000000009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Y14"/>
  <sheetViews>
    <sheetView topLeftCell="D1" zoomScale="90" zoomScaleNormal="90" workbookViewId="0">
      <selection activeCell="K21" sqref="K21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667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30</v>
      </c>
      <c r="B11" s="59" t="s">
        <v>624</v>
      </c>
      <c r="C11" s="59">
        <v>1</v>
      </c>
      <c r="D11" s="59">
        <v>1</v>
      </c>
      <c r="E11" s="59">
        <v>0</v>
      </c>
      <c r="F11" s="59">
        <v>14</v>
      </c>
      <c r="G11" s="59">
        <v>414</v>
      </c>
      <c r="H11" s="59">
        <v>220</v>
      </c>
      <c r="I11" s="77">
        <f>H11*G11</f>
        <v>91080</v>
      </c>
      <c r="J11" s="1">
        <v>1</v>
      </c>
      <c r="N11" s="17"/>
      <c r="O11" s="16"/>
      <c r="P11" s="16"/>
      <c r="S11" s="16"/>
      <c r="T11" s="17">
        <f>I11</f>
        <v>91080</v>
      </c>
      <c r="U11" s="82">
        <v>0</v>
      </c>
      <c r="V11" s="17">
        <f>T11+U11</f>
        <v>91080</v>
      </c>
      <c r="W11" s="76">
        <v>0.01</v>
      </c>
      <c r="X11" s="17">
        <f>V11*W11%</f>
        <v>9.1080000000000005</v>
      </c>
      <c r="Y11" s="29"/>
    </row>
    <row r="12" spans="1:25" x14ac:dyDescent="0.7">
      <c r="V12" s="68">
        <f>SUM(V11)</f>
        <v>91080</v>
      </c>
      <c r="W12" s="92"/>
      <c r="X12" s="68">
        <f>SUM(X11)</f>
        <v>9.1080000000000005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Y14"/>
  <sheetViews>
    <sheetView zoomScale="90" zoomScaleNormal="90" workbookViewId="0">
      <selection activeCell="I21" sqref="I21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668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127</v>
      </c>
      <c r="B11" s="59" t="s">
        <v>624</v>
      </c>
      <c r="C11" s="59">
        <v>1</v>
      </c>
      <c r="D11" s="59">
        <v>5</v>
      </c>
      <c r="E11" s="59">
        <v>0</v>
      </c>
      <c r="F11" s="59">
        <v>71</v>
      </c>
      <c r="G11" s="59">
        <v>2071</v>
      </c>
      <c r="H11" s="59">
        <v>150</v>
      </c>
      <c r="I11" s="77">
        <f>H11*G11</f>
        <v>310650</v>
      </c>
      <c r="J11" s="1">
        <v>1</v>
      </c>
      <c r="N11" s="17"/>
      <c r="O11" s="16"/>
      <c r="P11" s="16"/>
      <c r="S11" s="16"/>
      <c r="T11" s="17">
        <f>I11</f>
        <v>310650</v>
      </c>
      <c r="U11" s="82">
        <v>0</v>
      </c>
      <c r="V11" s="17">
        <f>T11+U11</f>
        <v>310650</v>
      </c>
      <c r="W11" s="76">
        <v>0.01</v>
      </c>
      <c r="X11" s="17">
        <f>V11*W11%</f>
        <v>31.065000000000001</v>
      </c>
      <c r="Y11" s="29"/>
    </row>
    <row r="12" spans="1:25" x14ac:dyDescent="0.7">
      <c r="V12" s="68">
        <f>SUM(V11)</f>
        <v>310650</v>
      </c>
      <c r="W12" s="92"/>
      <c r="X12" s="68">
        <f>SUM(X11)</f>
        <v>31.065000000000001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Y14"/>
  <sheetViews>
    <sheetView zoomScale="90" zoomScaleNormal="90" workbookViewId="0">
      <selection activeCell="H19" sqref="H19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669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33</v>
      </c>
      <c r="B11" s="59" t="s">
        <v>624</v>
      </c>
      <c r="C11" s="59">
        <v>1</v>
      </c>
      <c r="D11" s="59">
        <v>6</v>
      </c>
      <c r="E11" s="59">
        <v>2</v>
      </c>
      <c r="F11" s="59">
        <v>25</v>
      </c>
      <c r="G11" s="59">
        <v>2625</v>
      </c>
      <c r="H11" s="59">
        <v>150</v>
      </c>
      <c r="I11" s="77">
        <f>H11*G11</f>
        <v>393750</v>
      </c>
      <c r="J11" s="1">
        <v>1</v>
      </c>
      <c r="N11" s="17"/>
      <c r="O11" s="16"/>
      <c r="P11" s="16"/>
      <c r="S11" s="16"/>
      <c r="T11" s="17">
        <f>I11</f>
        <v>393750</v>
      </c>
      <c r="U11" s="82">
        <v>0</v>
      </c>
      <c r="V11" s="17">
        <f>T11+U11</f>
        <v>393750</v>
      </c>
      <c r="W11" s="76">
        <v>0.01</v>
      </c>
      <c r="X11" s="17">
        <f>V11*W11%</f>
        <v>39.375</v>
      </c>
      <c r="Y11" s="29"/>
    </row>
    <row r="12" spans="1:25" x14ac:dyDescent="0.7">
      <c r="V12" s="68">
        <f>SUM(V11)</f>
        <v>393750</v>
      </c>
      <c r="W12" s="92"/>
      <c r="X12" s="68">
        <f>SUM(X11)</f>
        <v>39.375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Y14"/>
  <sheetViews>
    <sheetView zoomScale="90" zoomScaleNormal="90" workbookViewId="0">
      <selection sqref="A1:XFD3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670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109</v>
      </c>
      <c r="B11" s="59" t="s">
        <v>624</v>
      </c>
      <c r="C11" s="59">
        <v>1</v>
      </c>
      <c r="D11" s="59">
        <v>20</v>
      </c>
      <c r="E11" s="59">
        <v>1</v>
      </c>
      <c r="F11" s="59">
        <v>83</v>
      </c>
      <c r="G11" s="59">
        <v>8183</v>
      </c>
      <c r="H11" s="59">
        <v>130</v>
      </c>
      <c r="I11" s="77">
        <f>H11*G11</f>
        <v>1063790</v>
      </c>
      <c r="J11" s="1">
        <v>1</v>
      </c>
      <c r="N11" s="17"/>
      <c r="O11" s="16"/>
      <c r="P11" s="16"/>
      <c r="S11" s="16"/>
      <c r="T11" s="17">
        <f>I11</f>
        <v>1063790</v>
      </c>
      <c r="U11" s="82">
        <v>0</v>
      </c>
      <c r="V11" s="17">
        <f>T11+U11</f>
        <v>1063790</v>
      </c>
      <c r="W11" s="76">
        <v>0.01</v>
      </c>
      <c r="X11" s="17">
        <f>V11*W11%</f>
        <v>106.379</v>
      </c>
      <c r="Y11" s="29"/>
    </row>
    <row r="12" spans="1:25" x14ac:dyDescent="0.7">
      <c r="V12" s="68">
        <f>SUM(V11)</f>
        <v>1063790</v>
      </c>
      <c r="W12" s="92"/>
      <c r="X12" s="68">
        <f>SUM(X11)</f>
        <v>106.379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Y14"/>
  <sheetViews>
    <sheetView zoomScale="90" zoomScaleNormal="90" workbookViewId="0">
      <selection activeCell="E20" sqref="E20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671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20</v>
      </c>
      <c r="B11" s="59" t="s">
        <v>624</v>
      </c>
      <c r="C11" s="59">
        <v>1</v>
      </c>
      <c r="D11" s="59">
        <v>1</v>
      </c>
      <c r="E11" s="59">
        <v>1</v>
      </c>
      <c r="F11" s="59">
        <v>5</v>
      </c>
      <c r="G11" s="59">
        <v>505</v>
      </c>
      <c r="H11" s="59">
        <v>150</v>
      </c>
      <c r="I11" s="77">
        <f>H11*G11</f>
        <v>75750</v>
      </c>
      <c r="J11" s="1">
        <v>1</v>
      </c>
      <c r="N11" s="17"/>
      <c r="O11" s="16"/>
      <c r="P11" s="16"/>
      <c r="S11" s="16"/>
      <c r="T11" s="17">
        <f>I11</f>
        <v>75750</v>
      </c>
      <c r="U11" s="82">
        <v>0</v>
      </c>
      <c r="V11" s="17">
        <f>T11+U11</f>
        <v>75750</v>
      </c>
      <c r="W11" s="76">
        <v>0.01</v>
      </c>
      <c r="X11" s="17">
        <f>V11*W11%</f>
        <v>7.5750000000000002</v>
      </c>
      <c r="Y11" s="29"/>
    </row>
    <row r="12" spans="1:25" x14ac:dyDescent="0.7">
      <c r="V12" s="68">
        <f>SUM(V11)</f>
        <v>75750</v>
      </c>
      <c r="W12" s="92"/>
      <c r="X12" s="68">
        <f>SUM(X11)</f>
        <v>7.5750000000000002</v>
      </c>
    </row>
    <row r="13" spans="1:25" x14ac:dyDescent="0.7">
      <c r="V13" s="4"/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Y14"/>
  <sheetViews>
    <sheetView zoomScale="90" zoomScaleNormal="90" workbookViewId="0">
      <selection activeCell="K23" sqref="K23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672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10</v>
      </c>
      <c r="B11" s="59" t="s">
        <v>624</v>
      </c>
      <c r="C11" s="59">
        <v>1</v>
      </c>
      <c r="D11" s="59">
        <v>3</v>
      </c>
      <c r="E11" s="59">
        <v>3</v>
      </c>
      <c r="F11" s="59">
        <v>3</v>
      </c>
      <c r="G11" s="59">
        <v>1503</v>
      </c>
      <c r="H11" s="59">
        <v>210</v>
      </c>
      <c r="I11" s="77">
        <f>H11*G11</f>
        <v>315630</v>
      </c>
      <c r="J11" s="1">
        <v>1</v>
      </c>
      <c r="N11" s="17"/>
      <c r="O11" s="16"/>
      <c r="P11" s="16"/>
      <c r="S11" s="16"/>
      <c r="T11" s="17">
        <f>I11</f>
        <v>315630</v>
      </c>
      <c r="U11" s="82">
        <v>0</v>
      </c>
      <c r="V11" s="17">
        <f>T11+U11</f>
        <v>315630</v>
      </c>
      <c r="W11" s="76">
        <v>0.01</v>
      </c>
      <c r="X11" s="17">
        <f>V11*W11%</f>
        <v>31.563000000000002</v>
      </c>
      <c r="Y11" s="29"/>
    </row>
    <row r="12" spans="1:25" x14ac:dyDescent="0.7">
      <c r="V12" s="68">
        <f>SUM(V11)</f>
        <v>315630</v>
      </c>
      <c r="W12" s="92"/>
      <c r="X12" s="68">
        <f>SUM(X11)</f>
        <v>31.563000000000002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Y14"/>
  <sheetViews>
    <sheetView zoomScale="90" zoomScaleNormal="90" workbookViewId="0">
      <selection activeCell="F14" sqref="F14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673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46</v>
      </c>
      <c r="B11" s="59" t="s">
        <v>624</v>
      </c>
      <c r="C11" s="59">
        <v>1</v>
      </c>
      <c r="D11" s="59">
        <v>6</v>
      </c>
      <c r="E11" s="59">
        <v>0</v>
      </c>
      <c r="F11" s="59">
        <v>93</v>
      </c>
      <c r="G11" s="59">
        <v>2493</v>
      </c>
      <c r="H11" s="59">
        <v>200</v>
      </c>
      <c r="I11" s="77">
        <f>H11*G11</f>
        <v>498600</v>
      </c>
      <c r="J11" s="1">
        <v>1</v>
      </c>
      <c r="N11" s="17"/>
      <c r="O11" s="16"/>
      <c r="P11" s="16"/>
      <c r="S11" s="16"/>
      <c r="T11" s="17">
        <f>I11</f>
        <v>498600</v>
      </c>
      <c r="U11" s="82">
        <v>0</v>
      </c>
      <c r="V11" s="17">
        <f>T11+U11</f>
        <v>498600</v>
      </c>
      <c r="W11" s="76">
        <v>0.01</v>
      </c>
      <c r="X11" s="17">
        <f>V11*W11%</f>
        <v>49.86</v>
      </c>
      <c r="Y11" s="29"/>
    </row>
    <row r="12" spans="1:25" x14ac:dyDescent="0.7">
      <c r="V12" s="68">
        <f>SUM(V11)</f>
        <v>498600</v>
      </c>
      <c r="W12" s="92"/>
      <c r="X12" s="68">
        <f>SUM(X11)</f>
        <v>49.86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Y14"/>
  <sheetViews>
    <sheetView zoomScale="90" zoomScaleNormal="90" workbookViewId="0">
      <selection sqref="A1:XFD3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674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41</v>
      </c>
      <c r="B11" s="59" t="s">
        <v>624</v>
      </c>
      <c r="C11" s="59">
        <v>1</v>
      </c>
      <c r="D11" s="59">
        <v>7</v>
      </c>
      <c r="E11" s="59">
        <v>0</v>
      </c>
      <c r="F11" s="59">
        <v>26</v>
      </c>
      <c r="G11" s="59">
        <v>2826</v>
      </c>
      <c r="H11" s="59">
        <v>200</v>
      </c>
      <c r="I11" s="77">
        <f>H11*G11</f>
        <v>565200</v>
      </c>
      <c r="J11" s="1">
        <v>1</v>
      </c>
      <c r="N11" s="17"/>
      <c r="O11" s="16"/>
      <c r="P11" s="16"/>
      <c r="S11" s="16"/>
      <c r="T11" s="17">
        <f>I11</f>
        <v>565200</v>
      </c>
      <c r="U11" s="82">
        <v>0</v>
      </c>
      <c r="V11" s="17">
        <f>T11+U11</f>
        <v>565200</v>
      </c>
      <c r="W11" s="76">
        <v>0.01</v>
      </c>
      <c r="X11" s="17">
        <f>V11*W11%</f>
        <v>56.52</v>
      </c>
      <c r="Y11" s="29"/>
    </row>
    <row r="12" spans="1:25" x14ac:dyDescent="0.7">
      <c r="V12" s="68">
        <f>SUM(V11)</f>
        <v>565200</v>
      </c>
      <c r="W12" s="92"/>
      <c r="X12" s="68">
        <f>SUM(X11)</f>
        <v>56.52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Y14"/>
  <sheetViews>
    <sheetView zoomScale="90" zoomScaleNormal="90" workbookViewId="0">
      <selection activeCell="I21" sqref="I21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675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134</v>
      </c>
      <c r="B11" s="59" t="s">
        <v>624</v>
      </c>
      <c r="C11" s="59">
        <v>1</v>
      </c>
      <c r="D11" s="59">
        <v>2</v>
      </c>
      <c r="E11" s="59">
        <v>0</v>
      </c>
      <c r="F11" s="59">
        <v>0</v>
      </c>
      <c r="G11" s="59">
        <v>800</v>
      </c>
      <c r="H11" s="59">
        <v>250</v>
      </c>
      <c r="I11" s="77">
        <f>H11*G11</f>
        <v>200000</v>
      </c>
      <c r="J11" s="1">
        <v>1</v>
      </c>
      <c r="N11" s="17"/>
      <c r="O11" s="16"/>
      <c r="P11" s="16"/>
      <c r="S11" s="16"/>
      <c r="T11" s="17">
        <f>I11</f>
        <v>200000</v>
      </c>
      <c r="U11" s="82">
        <v>0</v>
      </c>
      <c r="V11" s="17">
        <f>T11+U11</f>
        <v>200000</v>
      </c>
      <c r="W11" s="76">
        <v>0.01</v>
      </c>
      <c r="X11" s="17">
        <f>V11*W11%</f>
        <v>20</v>
      </c>
      <c r="Y11" s="29"/>
    </row>
    <row r="12" spans="1:25" x14ac:dyDescent="0.7">
      <c r="V12" s="68">
        <f>SUM(V11)</f>
        <v>200000</v>
      </c>
      <c r="W12" s="92"/>
      <c r="X12" s="68">
        <f>SUM(X11)</f>
        <v>20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Y15"/>
  <sheetViews>
    <sheetView zoomScale="90" zoomScaleNormal="90" workbookViewId="0">
      <selection sqref="A1:XFD3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676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125</v>
      </c>
      <c r="B11" s="59" t="s">
        <v>624</v>
      </c>
      <c r="C11" s="59">
        <v>1</v>
      </c>
      <c r="D11" s="59">
        <v>9</v>
      </c>
      <c r="E11" s="59">
        <v>3</v>
      </c>
      <c r="F11" s="59">
        <v>28</v>
      </c>
      <c r="G11" s="59">
        <v>3928</v>
      </c>
      <c r="H11" s="59">
        <v>180</v>
      </c>
      <c r="I11" s="207">
        <v>707040</v>
      </c>
      <c r="J11" s="1">
        <v>1</v>
      </c>
      <c r="N11" s="17"/>
      <c r="O11" s="16"/>
      <c r="P11" s="16"/>
      <c r="S11" s="16"/>
      <c r="T11" s="17">
        <f>I11</f>
        <v>707040</v>
      </c>
      <c r="U11" s="82">
        <v>0</v>
      </c>
      <c r="V11" s="17">
        <f>T11+U11</f>
        <v>707040</v>
      </c>
      <c r="W11" s="76">
        <v>0.01</v>
      </c>
      <c r="X11" s="17">
        <f>V11*W11%</f>
        <v>70.704000000000008</v>
      </c>
      <c r="Y11" s="29"/>
    </row>
    <row r="12" spans="1:25" s="29" customFormat="1" x14ac:dyDescent="0.7">
      <c r="A12" s="59">
        <v>126</v>
      </c>
      <c r="B12" s="59" t="s">
        <v>624</v>
      </c>
      <c r="C12" s="59">
        <v>1</v>
      </c>
      <c r="D12" s="59">
        <v>4</v>
      </c>
      <c r="E12" s="59">
        <v>3</v>
      </c>
      <c r="F12" s="59">
        <v>15</v>
      </c>
      <c r="G12" s="59">
        <v>1915</v>
      </c>
      <c r="H12" s="59">
        <v>200</v>
      </c>
      <c r="I12" s="207">
        <v>383000</v>
      </c>
      <c r="J12" s="1"/>
      <c r="K12" s="1"/>
      <c r="L12" s="1"/>
      <c r="M12" s="1"/>
      <c r="N12" s="17"/>
      <c r="O12" s="16"/>
      <c r="P12" s="16"/>
      <c r="Q12" s="1"/>
      <c r="R12" s="1"/>
      <c r="S12" s="16"/>
      <c r="T12" s="17">
        <f>I12</f>
        <v>383000</v>
      </c>
      <c r="U12" s="82">
        <v>0</v>
      </c>
      <c r="V12" s="17">
        <f>T12+U12</f>
        <v>383000</v>
      </c>
      <c r="W12" s="76">
        <v>0.01</v>
      </c>
      <c r="X12" s="17">
        <f>V12*W12%</f>
        <v>38.300000000000004</v>
      </c>
    </row>
    <row r="13" spans="1:25" x14ac:dyDescent="0.7">
      <c r="V13" s="68">
        <f>SUM(V11:V12)</f>
        <v>1090040</v>
      </c>
      <c r="W13" s="92"/>
      <c r="X13" s="68">
        <f>SUM(X11:X12)</f>
        <v>109.00400000000002</v>
      </c>
    </row>
    <row r="15" spans="1:25" x14ac:dyDescent="0.7">
      <c r="A15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Y14"/>
  <sheetViews>
    <sheetView zoomScale="90" zoomScaleNormal="90" workbookViewId="0">
      <selection sqref="A1:XFD3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677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43</v>
      </c>
      <c r="B11" s="59" t="s">
        <v>624</v>
      </c>
      <c r="C11" s="59">
        <v>1</v>
      </c>
      <c r="D11" s="59">
        <v>10</v>
      </c>
      <c r="E11" s="59">
        <v>3</v>
      </c>
      <c r="F11" s="59">
        <v>50</v>
      </c>
      <c r="G11" s="59">
        <v>4350</v>
      </c>
      <c r="H11" s="59">
        <v>200</v>
      </c>
      <c r="I11" s="77">
        <f>H11*G11</f>
        <v>870000</v>
      </c>
      <c r="J11" s="1">
        <v>1</v>
      </c>
      <c r="N11" s="17"/>
      <c r="O11" s="16"/>
      <c r="P11" s="16"/>
      <c r="S11" s="16"/>
      <c r="T11" s="17">
        <f>I11</f>
        <v>870000</v>
      </c>
      <c r="U11" s="82">
        <v>0</v>
      </c>
      <c r="V11" s="17">
        <f>T11+U11</f>
        <v>870000</v>
      </c>
      <c r="W11" s="76">
        <v>0.01</v>
      </c>
      <c r="X11" s="17">
        <f>V11*W11%</f>
        <v>87</v>
      </c>
      <c r="Y11" s="29"/>
    </row>
    <row r="12" spans="1:25" x14ac:dyDescent="0.7">
      <c r="V12" s="68">
        <f>SUM(V11)</f>
        <v>870000</v>
      </c>
      <c r="W12" s="92"/>
      <c r="X12" s="68">
        <f>SUM(X11)</f>
        <v>87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Y14"/>
  <sheetViews>
    <sheetView zoomScale="90" zoomScaleNormal="90" workbookViewId="0">
      <selection sqref="A1:XFD3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678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2</v>
      </c>
      <c r="B11" s="59" t="s">
        <v>624</v>
      </c>
      <c r="C11" s="59">
        <v>1</v>
      </c>
      <c r="D11" s="59">
        <v>3</v>
      </c>
      <c r="E11" s="59">
        <v>3</v>
      </c>
      <c r="F11" s="59">
        <v>84</v>
      </c>
      <c r="G11" s="59">
        <v>1584</v>
      </c>
      <c r="H11" s="59">
        <v>290</v>
      </c>
      <c r="I11" s="77">
        <f>H11*G11</f>
        <v>459360</v>
      </c>
      <c r="J11" s="1">
        <v>1</v>
      </c>
      <c r="N11" s="17"/>
      <c r="O11" s="16"/>
      <c r="P11" s="16"/>
      <c r="S11" s="16"/>
      <c r="T11" s="17">
        <f>I11</f>
        <v>459360</v>
      </c>
      <c r="U11" s="82">
        <v>0</v>
      </c>
      <c r="V11" s="17">
        <f>T11+U11</f>
        <v>459360</v>
      </c>
      <c r="W11" s="76">
        <v>0.01</v>
      </c>
      <c r="X11" s="17">
        <f>V11*W11%</f>
        <v>45.936</v>
      </c>
      <c r="Y11" s="29"/>
    </row>
    <row r="12" spans="1:25" x14ac:dyDescent="0.7">
      <c r="V12" s="68">
        <f>SUM(V11)</f>
        <v>459360</v>
      </c>
      <c r="W12" s="92"/>
      <c r="X12" s="68">
        <f>SUM(X11)</f>
        <v>45.936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51181102362204722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Y15"/>
  <sheetViews>
    <sheetView zoomScale="90" zoomScaleNormal="90" workbookViewId="0">
      <selection activeCell="Q18" sqref="Q18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679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1</v>
      </c>
      <c r="B11" s="59" t="s">
        <v>624</v>
      </c>
      <c r="C11" s="59">
        <v>1</v>
      </c>
      <c r="D11" s="59">
        <v>20</v>
      </c>
      <c r="E11" s="59">
        <v>0</v>
      </c>
      <c r="F11" s="59">
        <v>63</v>
      </c>
      <c r="G11" s="59">
        <v>8063</v>
      </c>
      <c r="H11" s="59">
        <v>200</v>
      </c>
      <c r="I11" s="77">
        <f>H11*G11</f>
        <v>1612600</v>
      </c>
      <c r="J11" s="1">
        <v>1</v>
      </c>
      <c r="N11" s="17"/>
      <c r="O11" s="16"/>
      <c r="P11" s="16"/>
      <c r="S11" s="16"/>
      <c r="T11" s="17">
        <f>I11</f>
        <v>1612600</v>
      </c>
      <c r="U11" s="82">
        <v>0</v>
      </c>
      <c r="V11" s="17">
        <f>T11+U11</f>
        <v>1612600</v>
      </c>
      <c r="W11" s="76">
        <v>0.01</v>
      </c>
      <c r="X11" s="17">
        <f>V11*W11%</f>
        <v>161.26000000000002</v>
      </c>
      <c r="Y11" s="29"/>
    </row>
    <row r="12" spans="1:25" s="29" customFormat="1" x14ac:dyDescent="0.7">
      <c r="A12" s="59">
        <v>2</v>
      </c>
      <c r="B12" s="230" t="s">
        <v>859</v>
      </c>
      <c r="C12" s="59"/>
      <c r="D12" s="28">
        <v>19</v>
      </c>
      <c r="E12" s="28">
        <v>0</v>
      </c>
      <c r="F12" s="28">
        <v>70</v>
      </c>
      <c r="G12" s="99">
        <v>7670</v>
      </c>
      <c r="H12" s="99">
        <v>100</v>
      </c>
      <c r="I12" s="90">
        <f>H12*G12</f>
        <v>767000</v>
      </c>
      <c r="J12" s="1"/>
      <c r="K12" s="1"/>
      <c r="L12" s="1"/>
      <c r="M12" s="1"/>
      <c r="N12" s="17"/>
      <c r="O12" s="16"/>
      <c r="P12" s="16"/>
      <c r="Q12" s="1"/>
      <c r="R12" s="1"/>
      <c r="S12" s="16"/>
      <c r="T12" s="17">
        <f>I12</f>
        <v>767000</v>
      </c>
      <c r="U12" s="82">
        <v>0</v>
      </c>
      <c r="V12" s="17">
        <v>0</v>
      </c>
      <c r="W12" s="76"/>
      <c r="X12" s="17">
        <v>0</v>
      </c>
    </row>
    <row r="13" spans="1:25" x14ac:dyDescent="0.7">
      <c r="V13" s="68">
        <f>SUM(V11)</f>
        <v>1612600</v>
      </c>
      <c r="W13" s="92"/>
      <c r="X13" s="68">
        <f>SUM(X11)</f>
        <v>161.26000000000002</v>
      </c>
    </row>
    <row r="15" spans="1:25" x14ac:dyDescent="0.7">
      <c r="A15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Y21"/>
  <sheetViews>
    <sheetView topLeftCell="F1" zoomScale="90" zoomScaleNormal="90" workbookViewId="0">
      <selection activeCell="K6" sqref="K6:K10"/>
    </sheetView>
  </sheetViews>
  <sheetFormatPr defaultColWidth="9" defaultRowHeight="21" x14ac:dyDescent="0.7"/>
  <cols>
    <col min="1" max="1" width="3.582031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0.83203125" style="3" customWidth="1"/>
    <col min="21" max="21" width="10.58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680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99">
        <v>1</v>
      </c>
      <c r="B11" s="59" t="s">
        <v>624</v>
      </c>
      <c r="C11" s="59">
        <v>1</v>
      </c>
      <c r="D11" s="99">
        <v>9</v>
      </c>
      <c r="E11" s="99">
        <v>1</v>
      </c>
      <c r="F11" s="99">
        <v>89</v>
      </c>
      <c r="G11" s="99">
        <v>3789</v>
      </c>
      <c r="H11" s="99">
        <v>230</v>
      </c>
      <c r="I11" s="90">
        <f>H11*G11</f>
        <v>871470</v>
      </c>
      <c r="J11" s="1">
        <v>1</v>
      </c>
      <c r="N11" s="17"/>
      <c r="O11" s="16"/>
      <c r="P11" s="16"/>
      <c r="S11" s="16"/>
      <c r="T11" s="17">
        <f>I11</f>
        <v>871470</v>
      </c>
      <c r="U11" s="82">
        <v>0</v>
      </c>
      <c r="V11" s="17">
        <f>T11+U11</f>
        <v>871470</v>
      </c>
      <c r="W11" s="76">
        <v>0.01</v>
      </c>
      <c r="X11" s="17">
        <f>V11*W11%</f>
        <v>87.147000000000006</v>
      </c>
      <c r="Y11" s="29"/>
    </row>
    <row r="12" spans="1:25" s="29" customFormat="1" x14ac:dyDescent="0.7">
      <c r="A12" s="99">
        <v>2</v>
      </c>
      <c r="B12" s="230">
        <v>33554</v>
      </c>
      <c r="C12" s="59"/>
      <c r="D12" s="28">
        <v>1</v>
      </c>
      <c r="E12" s="28">
        <v>2</v>
      </c>
      <c r="F12" s="28">
        <v>25</v>
      </c>
      <c r="G12" s="99">
        <v>625</v>
      </c>
      <c r="H12" s="99">
        <v>125</v>
      </c>
      <c r="I12" s="90">
        <f t="shared" ref="I12:I18" si="0">H12*G12</f>
        <v>78125</v>
      </c>
      <c r="J12" s="1"/>
      <c r="K12" s="1"/>
      <c r="L12" s="1"/>
      <c r="M12" s="1"/>
      <c r="N12" s="17"/>
      <c r="O12" s="16"/>
      <c r="P12" s="16"/>
      <c r="Q12" s="1"/>
      <c r="R12" s="1"/>
      <c r="S12" s="16"/>
      <c r="T12" s="17">
        <f t="shared" ref="T12:T18" si="1">I12</f>
        <v>78125</v>
      </c>
      <c r="U12" s="82">
        <f>T12</f>
        <v>78125</v>
      </c>
      <c r="V12" s="17">
        <v>0</v>
      </c>
      <c r="W12" s="76"/>
      <c r="X12" s="17">
        <v>0</v>
      </c>
    </row>
    <row r="13" spans="1:25" s="29" customFormat="1" x14ac:dyDescent="0.7">
      <c r="A13" s="99">
        <v>3</v>
      </c>
      <c r="B13" s="230">
        <v>33551</v>
      </c>
      <c r="C13" s="59"/>
      <c r="D13" s="28">
        <v>7</v>
      </c>
      <c r="E13" s="28">
        <v>1</v>
      </c>
      <c r="F13" s="28">
        <v>76</v>
      </c>
      <c r="G13" s="99">
        <v>2976</v>
      </c>
      <c r="H13" s="99">
        <v>125</v>
      </c>
      <c r="I13" s="90">
        <f t="shared" si="0"/>
        <v>372000</v>
      </c>
      <c r="J13" s="1"/>
      <c r="K13" s="1"/>
      <c r="L13" s="1"/>
      <c r="M13" s="1"/>
      <c r="N13" s="17"/>
      <c r="O13" s="16"/>
      <c r="P13" s="16"/>
      <c r="Q13" s="1"/>
      <c r="R13" s="1"/>
      <c r="S13" s="16"/>
      <c r="T13" s="17">
        <f t="shared" si="1"/>
        <v>372000</v>
      </c>
      <c r="U13" s="82">
        <f t="shared" ref="U13:U18" si="2">T13</f>
        <v>372000</v>
      </c>
      <c r="V13" s="17">
        <v>0</v>
      </c>
      <c r="W13" s="76"/>
      <c r="X13" s="17">
        <v>0</v>
      </c>
    </row>
    <row r="14" spans="1:25" s="29" customFormat="1" x14ac:dyDescent="0.7">
      <c r="A14" s="99">
        <v>4</v>
      </c>
      <c r="B14" s="230">
        <v>33550</v>
      </c>
      <c r="C14" s="59"/>
      <c r="D14" s="28">
        <v>5</v>
      </c>
      <c r="E14" s="28">
        <v>0</v>
      </c>
      <c r="F14" s="28">
        <v>29</v>
      </c>
      <c r="G14" s="99">
        <v>2029</v>
      </c>
      <c r="H14" s="99">
        <v>125</v>
      </c>
      <c r="I14" s="90">
        <f t="shared" si="0"/>
        <v>253625</v>
      </c>
      <c r="J14" s="1"/>
      <c r="K14" s="1"/>
      <c r="L14" s="1"/>
      <c r="M14" s="1"/>
      <c r="N14" s="17"/>
      <c r="O14" s="16"/>
      <c r="P14" s="16"/>
      <c r="Q14" s="1"/>
      <c r="R14" s="1"/>
      <c r="S14" s="16"/>
      <c r="T14" s="17">
        <f t="shared" si="1"/>
        <v>253625</v>
      </c>
      <c r="U14" s="82">
        <f t="shared" si="2"/>
        <v>253625</v>
      </c>
      <c r="V14" s="17">
        <v>0</v>
      </c>
      <c r="W14" s="76"/>
      <c r="X14" s="17">
        <v>0</v>
      </c>
    </row>
    <row r="15" spans="1:25" s="29" customFormat="1" x14ac:dyDescent="0.7">
      <c r="A15" s="99">
        <v>5</v>
      </c>
      <c r="B15" s="230">
        <v>33549</v>
      </c>
      <c r="C15" s="59"/>
      <c r="D15" s="28">
        <v>3</v>
      </c>
      <c r="E15" s="28">
        <v>2</v>
      </c>
      <c r="F15" s="28">
        <v>76</v>
      </c>
      <c r="G15" s="99">
        <v>1476</v>
      </c>
      <c r="H15" s="99">
        <v>125</v>
      </c>
      <c r="I15" s="90">
        <f t="shared" si="0"/>
        <v>184500</v>
      </c>
      <c r="J15" s="1"/>
      <c r="K15" s="1"/>
      <c r="L15" s="1"/>
      <c r="M15" s="1"/>
      <c r="N15" s="17"/>
      <c r="O15" s="16"/>
      <c r="P15" s="16"/>
      <c r="Q15" s="1"/>
      <c r="R15" s="1"/>
      <c r="S15" s="16"/>
      <c r="T15" s="17">
        <f t="shared" si="1"/>
        <v>184500</v>
      </c>
      <c r="U15" s="82">
        <f t="shared" si="2"/>
        <v>184500</v>
      </c>
      <c r="V15" s="17">
        <v>0</v>
      </c>
      <c r="W15" s="76"/>
      <c r="X15" s="17">
        <v>0</v>
      </c>
    </row>
    <row r="16" spans="1:25" s="29" customFormat="1" x14ac:dyDescent="0.7">
      <c r="A16" s="99">
        <v>6</v>
      </c>
      <c r="B16" s="230">
        <v>33553</v>
      </c>
      <c r="C16" s="59"/>
      <c r="D16" s="28">
        <v>9</v>
      </c>
      <c r="E16" s="28">
        <v>0</v>
      </c>
      <c r="F16" s="28">
        <v>15</v>
      </c>
      <c r="G16" s="99">
        <v>3615</v>
      </c>
      <c r="H16" s="99">
        <v>125</v>
      </c>
      <c r="I16" s="90">
        <f t="shared" si="0"/>
        <v>451875</v>
      </c>
      <c r="J16" s="1"/>
      <c r="K16" s="1"/>
      <c r="L16" s="1"/>
      <c r="M16" s="1"/>
      <c r="N16" s="17"/>
      <c r="O16" s="16"/>
      <c r="P16" s="16"/>
      <c r="Q16" s="1"/>
      <c r="R16" s="1"/>
      <c r="S16" s="16"/>
      <c r="T16" s="17">
        <f t="shared" si="1"/>
        <v>451875</v>
      </c>
      <c r="U16" s="82">
        <f t="shared" si="2"/>
        <v>451875</v>
      </c>
      <c r="V16" s="17">
        <v>0</v>
      </c>
      <c r="W16" s="76"/>
      <c r="X16" s="17">
        <v>0</v>
      </c>
    </row>
    <row r="17" spans="1:24" s="29" customFormat="1" x14ac:dyDescent="0.7">
      <c r="A17" s="99">
        <v>7</v>
      </c>
      <c r="B17" s="230">
        <v>33552</v>
      </c>
      <c r="C17" s="59"/>
      <c r="D17" s="28">
        <v>5</v>
      </c>
      <c r="E17" s="28">
        <v>1</v>
      </c>
      <c r="F17" s="28">
        <v>22</v>
      </c>
      <c r="G17" s="99">
        <v>2122</v>
      </c>
      <c r="H17" s="99">
        <v>125</v>
      </c>
      <c r="I17" s="90">
        <f t="shared" si="0"/>
        <v>265250</v>
      </c>
      <c r="J17" s="1"/>
      <c r="K17" s="1"/>
      <c r="L17" s="1"/>
      <c r="M17" s="1"/>
      <c r="N17" s="17"/>
      <c r="O17" s="16"/>
      <c r="P17" s="16"/>
      <c r="Q17" s="1"/>
      <c r="R17" s="1"/>
      <c r="S17" s="16"/>
      <c r="T17" s="17">
        <f t="shared" si="1"/>
        <v>265250</v>
      </c>
      <c r="U17" s="82">
        <f t="shared" si="2"/>
        <v>265250</v>
      </c>
      <c r="V17" s="17">
        <v>0</v>
      </c>
      <c r="W17" s="76"/>
      <c r="X17" s="17">
        <v>0</v>
      </c>
    </row>
    <row r="18" spans="1:24" s="29" customFormat="1" x14ac:dyDescent="0.7">
      <c r="A18" s="99">
        <v>8</v>
      </c>
      <c r="B18" s="230">
        <v>33548</v>
      </c>
      <c r="C18" s="59"/>
      <c r="D18" s="28">
        <v>6</v>
      </c>
      <c r="E18" s="28">
        <v>2</v>
      </c>
      <c r="F18" s="28">
        <v>57</v>
      </c>
      <c r="G18" s="99">
        <v>2657</v>
      </c>
      <c r="H18" s="99">
        <v>125</v>
      </c>
      <c r="I18" s="90">
        <f t="shared" si="0"/>
        <v>332125</v>
      </c>
      <c r="J18" s="1"/>
      <c r="K18" s="1"/>
      <c r="L18" s="1"/>
      <c r="M18" s="1"/>
      <c r="N18" s="17"/>
      <c r="O18" s="16"/>
      <c r="P18" s="16"/>
      <c r="Q18" s="1"/>
      <c r="R18" s="1"/>
      <c r="S18" s="16"/>
      <c r="T18" s="17">
        <f t="shared" si="1"/>
        <v>332125</v>
      </c>
      <c r="U18" s="82">
        <f t="shared" si="2"/>
        <v>332125</v>
      </c>
      <c r="V18" s="17">
        <v>0</v>
      </c>
      <c r="W18" s="76"/>
      <c r="X18" s="17">
        <v>0</v>
      </c>
    </row>
    <row r="19" spans="1:24" x14ac:dyDescent="0.7">
      <c r="V19" s="68">
        <f>SUM(V11)</f>
        <v>871470</v>
      </c>
      <c r="W19" s="92"/>
      <c r="X19" s="68">
        <f>SUM(X11)</f>
        <v>87.147000000000006</v>
      </c>
    </row>
    <row r="21" spans="1:24" x14ac:dyDescent="0.7">
      <c r="A21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Y15"/>
  <sheetViews>
    <sheetView zoomScale="90" zoomScaleNormal="90" workbookViewId="0">
      <selection activeCell="L13" sqref="L13"/>
    </sheetView>
  </sheetViews>
  <sheetFormatPr defaultColWidth="9" defaultRowHeight="21" x14ac:dyDescent="0.7"/>
  <cols>
    <col min="1" max="1" width="3.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8.66406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x14ac:dyDescent="0.7">
      <c r="V1" s="196" t="s">
        <v>491</v>
      </c>
    </row>
    <row r="2" spans="1:25" s="410" customFormat="1" ht="24" x14ac:dyDescent="0.8">
      <c r="A2" s="448" t="s">
        <v>58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</row>
    <row r="3" spans="1:25" s="406" customFormat="1" ht="24" x14ac:dyDescent="0.8">
      <c r="A3" s="449" t="s">
        <v>681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99">
        <v>1</v>
      </c>
      <c r="B11" s="59" t="s">
        <v>624</v>
      </c>
      <c r="C11" s="59">
        <v>1</v>
      </c>
      <c r="D11" s="59">
        <v>9</v>
      </c>
      <c r="E11" s="59">
        <v>0</v>
      </c>
      <c r="F11" s="59">
        <v>38</v>
      </c>
      <c r="G11" s="59">
        <v>3638</v>
      </c>
      <c r="H11" s="59">
        <v>200</v>
      </c>
      <c r="I11" s="77">
        <f>H11*G11</f>
        <v>727600</v>
      </c>
      <c r="J11" s="1">
        <v>1</v>
      </c>
      <c r="N11" s="17"/>
      <c r="O11" s="16"/>
      <c r="P11" s="16"/>
      <c r="S11" s="16"/>
      <c r="T11" s="17">
        <f>I11</f>
        <v>727600</v>
      </c>
      <c r="U11" s="82">
        <v>0</v>
      </c>
      <c r="V11" s="17">
        <f>T11+U11</f>
        <v>727600</v>
      </c>
      <c r="W11" s="76">
        <v>0.01</v>
      </c>
      <c r="X11" s="17">
        <f>V11*W11%</f>
        <v>72.760000000000005</v>
      </c>
      <c r="Y11" s="29"/>
    </row>
    <row r="12" spans="1:25" s="29" customFormat="1" x14ac:dyDescent="0.7">
      <c r="A12" s="59">
        <v>2</v>
      </c>
      <c r="B12" s="230" t="s">
        <v>858</v>
      </c>
      <c r="C12" s="59"/>
      <c r="D12" s="28">
        <v>9</v>
      </c>
      <c r="E12" s="28">
        <v>0</v>
      </c>
      <c r="F12" s="28">
        <v>87</v>
      </c>
      <c r="G12" s="99">
        <v>3687</v>
      </c>
      <c r="H12" s="99">
        <v>75</v>
      </c>
      <c r="I12" s="90">
        <f>H12*G12</f>
        <v>276525</v>
      </c>
      <c r="J12" s="1"/>
      <c r="K12" s="1"/>
      <c r="L12" s="1"/>
      <c r="M12" s="1"/>
      <c r="N12" s="17"/>
      <c r="O12" s="16"/>
      <c r="P12" s="16"/>
      <c r="Q12" s="1"/>
      <c r="R12" s="1"/>
      <c r="S12" s="16"/>
      <c r="T12" s="17">
        <f>I12</f>
        <v>276525</v>
      </c>
      <c r="U12" s="82">
        <f>T12</f>
        <v>276525</v>
      </c>
      <c r="V12" s="17">
        <v>0</v>
      </c>
      <c r="W12" s="76"/>
      <c r="X12" s="17">
        <v>0</v>
      </c>
    </row>
    <row r="13" spans="1:25" x14ac:dyDescent="0.7">
      <c r="V13" s="145">
        <f>SUM(V11)</f>
        <v>727600</v>
      </c>
      <c r="W13" s="92"/>
      <c r="X13" s="68">
        <f>SUM(X11)</f>
        <v>72.760000000000005</v>
      </c>
    </row>
    <row r="15" spans="1:25" x14ac:dyDescent="0.7">
      <c r="A15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Y17"/>
  <sheetViews>
    <sheetView topLeftCell="F1" zoomScale="90" zoomScaleNormal="90" workbookViewId="0">
      <selection activeCell="T17" sqref="T17"/>
    </sheetView>
  </sheetViews>
  <sheetFormatPr defaultColWidth="9" defaultRowHeight="21" x14ac:dyDescent="0.7"/>
  <cols>
    <col min="1" max="1" width="4.082031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9.16406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682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99">
        <v>1</v>
      </c>
      <c r="B11" s="59" t="s">
        <v>624</v>
      </c>
      <c r="C11" s="59">
        <v>1</v>
      </c>
      <c r="D11" s="99">
        <v>4</v>
      </c>
      <c r="E11" s="99">
        <v>3</v>
      </c>
      <c r="F11" s="99">
        <v>64</v>
      </c>
      <c r="G11" s="99">
        <v>1964</v>
      </c>
      <c r="H11" s="99">
        <v>130</v>
      </c>
      <c r="I11" s="90">
        <f>H11*G11</f>
        <v>255320</v>
      </c>
      <c r="J11" s="1">
        <v>1</v>
      </c>
      <c r="N11" s="17"/>
      <c r="O11" s="16"/>
      <c r="P11" s="16"/>
      <c r="S11" s="16"/>
      <c r="T11" s="17">
        <f>I11</f>
        <v>255320</v>
      </c>
      <c r="U11" s="82">
        <v>0</v>
      </c>
      <c r="V11" s="17">
        <f>T11+U11</f>
        <v>255320</v>
      </c>
      <c r="W11" s="76">
        <v>0.01</v>
      </c>
      <c r="X11" s="17">
        <f>V11*W11%</f>
        <v>25.532</v>
      </c>
      <c r="Y11" s="29"/>
    </row>
    <row r="12" spans="1:25" s="29" customFormat="1" x14ac:dyDescent="0.7">
      <c r="A12" s="99">
        <v>2</v>
      </c>
      <c r="B12" s="230">
        <v>15171</v>
      </c>
      <c r="C12" s="59"/>
      <c r="D12" s="28">
        <v>0</v>
      </c>
      <c r="E12" s="28">
        <v>3</v>
      </c>
      <c r="F12" s="28">
        <v>95</v>
      </c>
      <c r="G12" s="99">
        <v>395</v>
      </c>
      <c r="H12" s="99">
        <v>150</v>
      </c>
      <c r="I12" s="90">
        <f t="shared" ref="I12:I14" si="0">H12*G12</f>
        <v>59250</v>
      </c>
      <c r="J12" s="1"/>
      <c r="K12" s="1"/>
      <c r="L12" s="1"/>
      <c r="M12" s="1"/>
      <c r="N12" s="17"/>
      <c r="O12" s="16"/>
      <c r="P12" s="16"/>
      <c r="Q12" s="1"/>
      <c r="R12" s="1"/>
      <c r="S12" s="16"/>
      <c r="T12" s="17">
        <f t="shared" ref="T12:T14" si="1">I12</f>
        <v>59250</v>
      </c>
      <c r="U12" s="82">
        <f>T12</f>
        <v>59250</v>
      </c>
      <c r="V12" s="17">
        <v>0</v>
      </c>
      <c r="W12" s="76"/>
      <c r="X12" s="17">
        <v>0</v>
      </c>
    </row>
    <row r="13" spans="1:25" s="29" customFormat="1" x14ac:dyDescent="0.7">
      <c r="A13" s="99">
        <v>3</v>
      </c>
      <c r="B13" s="230">
        <v>8490</v>
      </c>
      <c r="C13" s="59"/>
      <c r="D13" s="28">
        <v>10</v>
      </c>
      <c r="E13" s="28">
        <v>2</v>
      </c>
      <c r="F13" s="28">
        <v>22</v>
      </c>
      <c r="G13" s="99">
        <v>4222</v>
      </c>
      <c r="H13" s="99">
        <v>125</v>
      </c>
      <c r="I13" s="90">
        <f t="shared" si="0"/>
        <v>527750</v>
      </c>
      <c r="J13" s="1"/>
      <c r="K13" s="1"/>
      <c r="L13" s="1"/>
      <c r="M13" s="1"/>
      <c r="N13" s="17"/>
      <c r="O13" s="16"/>
      <c r="P13" s="16"/>
      <c r="Q13" s="1"/>
      <c r="R13" s="1"/>
      <c r="S13" s="16"/>
      <c r="T13" s="17">
        <f t="shared" si="1"/>
        <v>527750</v>
      </c>
      <c r="U13" s="82">
        <f t="shared" ref="U13:U14" si="2">T13</f>
        <v>527750</v>
      </c>
      <c r="V13" s="17">
        <v>0</v>
      </c>
      <c r="W13" s="76"/>
      <c r="X13" s="17">
        <v>0</v>
      </c>
    </row>
    <row r="14" spans="1:25" s="29" customFormat="1" x14ac:dyDescent="0.7">
      <c r="A14" s="99">
        <v>4</v>
      </c>
      <c r="B14" s="230">
        <v>28671</v>
      </c>
      <c r="C14" s="59"/>
      <c r="D14" s="28">
        <v>5</v>
      </c>
      <c r="E14" s="28">
        <v>0</v>
      </c>
      <c r="F14" s="28">
        <v>95</v>
      </c>
      <c r="G14" s="99">
        <v>2095</v>
      </c>
      <c r="H14" s="99">
        <v>125</v>
      </c>
      <c r="I14" s="90">
        <f t="shared" si="0"/>
        <v>261875</v>
      </c>
      <c r="J14" s="1"/>
      <c r="K14" s="1"/>
      <c r="L14" s="1"/>
      <c r="M14" s="1"/>
      <c r="N14" s="17"/>
      <c r="O14" s="16"/>
      <c r="P14" s="16"/>
      <c r="Q14" s="1"/>
      <c r="R14" s="1"/>
      <c r="S14" s="16"/>
      <c r="T14" s="17">
        <f t="shared" si="1"/>
        <v>261875</v>
      </c>
      <c r="U14" s="82">
        <f t="shared" si="2"/>
        <v>261875</v>
      </c>
      <c r="V14" s="17">
        <v>0</v>
      </c>
      <c r="W14" s="76"/>
      <c r="X14" s="17">
        <v>0</v>
      </c>
    </row>
    <row r="15" spans="1:25" x14ac:dyDescent="0.7">
      <c r="V15" s="68">
        <f>SUM(V11)</f>
        <v>255320</v>
      </c>
      <c r="W15" s="92"/>
      <c r="X15" s="68">
        <f>SUM(X11)</f>
        <v>25.532</v>
      </c>
    </row>
    <row r="17" spans="1:1" x14ac:dyDescent="0.7">
      <c r="A17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A1:Y14"/>
  <sheetViews>
    <sheetView zoomScale="90" zoomScaleNormal="90" workbookViewId="0">
      <selection activeCell="P18" sqref="P18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683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99">
        <v>1</v>
      </c>
      <c r="B11" s="59" t="s">
        <v>624</v>
      </c>
      <c r="C11" s="59">
        <v>1</v>
      </c>
      <c r="D11" s="59">
        <v>6</v>
      </c>
      <c r="E11" s="59">
        <v>3</v>
      </c>
      <c r="F11" s="59">
        <v>20</v>
      </c>
      <c r="G11" s="59">
        <v>2720</v>
      </c>
      <c r="H11" s="59">
        <v>200</v>
      </c>
      <c r="I11" s="77">
        <f>H11*G11</f>
        <v>544000</v>
      </c>
      <c r="J11" s="1">
        <v>1</v>
      </c>
      <c r="N11" s="17"/>
      <c r="O11" s="16"/>
      <c r="P11" s="16"/>
      <c r="S11" s="16"/>
      <c r="T11" s="17">
        <f>I11</f>
        <v>544000</v>
      </c>
      <c r="U11" s="82">
        <v>0</v>
      </c>
      <c r="V11" s="17">
        <f>T11+U11</f>
        <v>544000</v>
      </c>
      <c r="W11" s="76">
        <v>0.01</v>
      </c>
      <c r="X11" s="17">
        <f>V11*W11%</f>
        <v>54.400000000000006</v>
      </c>
      <c r="Y11" s="29"/>
    </row>
    <row r="12" spans="1:25" x14ac:dyDescent="0.7">
      <c r="V12" s="68">
        <f>SUM(V11)</f>
        <v>544000</v>
      </c>
      <c r="W12" s="92"/>
      <c r="X12" s="68">
        <f>SUM(X11)</f>
        <v>54.400000000000006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51181102362204722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A1:Y15"/>
  <sheetViews>
    <sheetView topLeftCell="H1" zoomScale="90" zoomScaleNormal="90" workbookViewId="0">
      <selection activeCell="N24" sqref="N24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1.5" style="3" customWidth="1"/>
    <col min="21" max="21" width="10.3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684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99">
        <v>1</v>
      </c>
      <c r="B11" s="59" t="s">
        <v>624</v>
      </c>
      <c r="C11" s="59">
        <v>1</v>
      </c>
      <c r="D11" s="59">
        <v>1</v>
      </c>
      <c r="E11" s="59">
        <v>3</v>
      </c>
      <c r="F11" s="59">
        <v>10</v>
      </c>
      <c r="G11" s="59">
        <v>710</v>
      </c>
      <c r="H11" s="59">
        <v>220</v>
      </c>
      <c r="I11" s="77">
        <f>H11*G11</f>
        <v>156200</v>
      </c>
      <c r="J11" s="1">
        <v>1</v>
      </c>
      <c r="N11" s="17"/>
      <c r="O11" s="16"/>
      <c r="P11" s="16"/>
      <c r="S11" s="16"/>
      <c r="T11" s="17">
        <f>I11</f>
        <v>156200</v>
      </c>
      <c r="U11" s="82">
        <v>0</v>
      </c>
      <c r="V11" s="17">
        <f>T11+U11</f>
        <v>156200</v>
      </c>
      <c r="W11" s="76">
        <v>0.01</v>
      </c>
      <c r="X11" s="17">
        <f>V11*W11%</f>
        <v>15.620000000000001</v>
      </c>
      <c r="Y11" s="29"/>
    </row>
    <row r="12" spans="1:25" s="29" customFormat="1" x14ac:dyDescent="0.7">
      <c r="A12" s="99">
        <v>2</v>
      </c>
      <c r="B12" s="59" t="s">
        <v>884</v>
      </c>
      <c r="C12" s="59"/>
      <c r="D12" s="59">
        <v>25</v>
      </c>
      <c r="E12" s="59">
        <v>1</v>
      </c>
      <c r="F12" s="59">
        <v>17</v>
      </c>
      <c r="G12" s="59">
        <v>10018</v>
      </c>
      <c r="H12" s="59">
        <v>100</v>
      </c>
      <c r="I12" s="77">
        <v>1001800</v>
      </c>
      <c r="J12" s="1"/>
      <c r="K12" s="1"/>
      <c r="L12" s="1"/>
      <c r="M12" s="1"/>
      <c r="N12" s="17"/>
      <c r="O12" s="16"/>
      <c r="P12" s="16"/>
      <c r="Q12" s="1"/>
      <c r="R12" s="1"/>
      <c r="S12" s="16"/>
      <c r="T12" s="17">
        <f>I12</f>
        <v>1001800</v>
      </c>
      <c r="U12" s="82">
        <f>T12</f>
        <v>1001800</v>
      </c>
      <c r="V12" s="17">
        <v>0</v>
      </c>
      <c r="W12" s="76"/>
      <c r="X12" s="17"/>
    </row>
    <row r="13" spans="1:25" x14ac:dyDescent="0.7">
      <c r="V13" s="145">
        <f>SUM(V11)</f>
        <v>156200</v>
      </c>
      <c r="W13" s="144"/>
      <c r="X13" s="145">
        <f>SUM(X11)</f>
        <v>15.620000000000001</v>
      </c>
    </row>
    <row r="15" spans="1:25" x14ac:dyDescent="0.7">
      <c r="A15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A1:Y14"/>
  <sheetViews>
    <sheetView zoomScale="90" zoomScaleNormal="90" workbookViewId="0">
      <selection activeCell="C17" sqref="C17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685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99">
        <v>1</v>
      </c>
      <c r="B11" s="59" t="s">
        <v>624</v>
      </c>
      <c r="C11" s="59">
        <v>1</v>
      </c>
      <c r="D11" s="59">
        <v>1</v>
      </c>
      <c r="E11" s="59">
        <v>1</v>
      </c>
      <c r="F11" s="59">
        <v>67</v>
      </c>
      <c r="G11" s="59">
        <v>567</v>
      </c>
      <c r="H11" s="59">
        <v>130</v>
      </c>
      <c r="I11" s="77">
        <f>H11*G11</f>
        <v>73710</v>
      </c>
      <c r="J11" s="1">
        <v>1</v>
      </c>
      <c r="N11" s="17"/>
      <c r="O11" s="16"/>
      <c r="P11" s="16"/>
      <c r="S11" s="16"/>
      <c r="T11" s="17">
        <f>I11</f>
        <v>73710</v>
      </c>
      <c r="U11" s="82">
        <v>0</v>
      </c>
      <c r="V11" s="17">
        <f>T11+U11</f>
        <v>73710</v>
      </c>
      <c r="W11" s="76">
        <v>0.01</v>
      </c>
      <c r="X11" s="17">
        <f>V11*W11%</f>
        <v>7.3710000000000004</v>
      </c>
      <c r="Y11" s="29"/>
    </row>
    <row r="12" spans="1:25" x14ac:dyDescent="0.7">
      <c r="V12" s="68">
        <f>SUM(V11)</f>
        <v>73710</v>
      </c>
      <c r="W12" s="92"/>
      <c r="X12" s="68">
        <f>SUM(X11)</f>
        <v>7.3710000000000004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A1:Y14"/>
  <sheetViews>
    <sheetView zoomScale="90" zoomScaleNormal="90" workbookViewId="0">
      <selection activeCell="H18" sqref="H18"/>
    </sheetView>
  </sheetViews>
  <sheetFormatPr defaultColWidth="9" defaultRowHeight="21" x14ac:dyDescent="0.7"/>
  <cols>
    <col min="1" max="1" width="4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686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99">
        <v>1</v>
      </c>
      <c r="B11" s="59" t="s">
        <v>624</v>
      </c>
      <c r="C11" s="59">
        <v>1</v>
      </c>
      <c r="D11" s="59">
        <v>10</v>
      </c>
      <c r="E11" s="59">
        <v>0</v>
      </c>
      <c r="F11" s="59">
        <v>73</v>
      </c>
      <c r="G11" s="59">
        <v>4073</v>
      </c>
      <c r="H11" s="59">
        <v>100</v>
      </c>
      <c r="I11" s="77">
        <f>H11*G11</f>
        <v>407300</v>
      </c>
      <c r="J11" s="1">
        <v>1</v>
      </c>
      <c r="N11" s="17"/>
      <c r="O11" s="16"/>
      <c r="P11" s="16"/>
      <c r="S11" s="16"/>
      <c r="T11" s="17">
        <f>I11</f>
        <v>407300</v>
      </c>
      <c r="U11" s="82">
        <v>0</v>
      </c>
      <c r="V11" s="17">
        <f>T11+U11</f>
        <v>407300</v>
      </c>
      <c r="W11" s="76">
        <v>0.01</v>
      </c>
      <c r="X11" s="17">
        <f>V11*W11%</f>
        <v>40.730000000000004</v>
      </c>
      <c r="Y11" s="29"/>
    </row>
    <row r="12" spans="1:25" x14ac:dyDescent="0.7">
      <c r="V12" s="68">
        <f>SUM(V11)</f>
        <v>407300</v>
      </c>
      <c r="W12" s="92"/>
      <c r="X12" s="68">
        <f>SUM(X11)</f>
        <v>40.730000000000004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A1:Y29"/>
  <sheetViews>
    <sheetView topLeftCell="A16" zoomScale="90" zoomScaleNormal="90" workbookViewId="0">
      <selection activeCell="E23" sqref="E23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33203125" style="3" customWidth="1"/>
    <col min="22" max="22" width="11.164062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687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ht="24.75" customHeight="1" x14ac:dyDescent="0.7">
      <c r="A11" s="231">
        <v>1</v>
      </c>
      <c r="B11" s="232">
        <v>36032</v>
      </c>
      <c r="C11" s="232">
        <v>1</v>
      </c>
      <c r="D11" s="229">
        <v>10</v>
      </c>
      <c r="E11" s="229">
        <v>1</v>
      </c>
      <c r="F11" s="229">
        <v>51</v>
      </c>
      <c r="G11" s="233">
        <v>4151</v>
      </c>
      <c r="H11" s="233">
        <v>98</v>
      </c>
      <c r="I11" s="236">
        <f>H11*G11</f>
        <v>406798</v>
      </c>
      <c r="J11" s="231">
        <v>1</v>
      </c>
      <c r="K11" s="232"/>
      <c r="L11" s="232"/>
      <c r="M11" s="232"/>
      <c r="N11" s="232"/>
      <c r="O11" s="234"/>
      <c r="P11" s="232"/>
      <c r="Q11" s="232"/>
      <c r="R11" s="235"/>
      <c r="S11" s="232"/>
      <c r="T11" s="236">
        <f>I11</f>
        <v>406798</v>
      </c>
      <c r="U11" s="236">
        <v>0</v>
      </c>
      <c r="V11" s="236">
        <f>T11+U11</f>
        <v>406798</v>
      </c>
      <c r="W11" s="233">
        <v>0.01</v>
      </c>
      <c r="X11" s="237">
        <f>V11*W11%</f>
        <v>40.6798</v>
      </c>
    </row>
    <row r="12" spans="1:25" ht="18.75" customHeight="1" x14ac:dyDescent="0.7">
      <c r="A12" s="231">
        <v>2</v>
      </c>
      <c r="B12" s="232">
        <v>36062</v>
      </c>
      <c r="C12" s="232">
        <v>1</v>
      </c>
      <c r="D12" s="229">
        <v>35</v>
      </c>
      <c r="E12" s="229">
        <v>1</v>
      </c>
      <c r="F12" s="229">
        <v>68</v>
      </c>
      <c r="G12" s="233">
        <v>14168</v>
      </c>
      <c r="H12" s="233">
        <v>98</v>
      </c>
      <c r="I12" s="236">
        <f>H12*G12</f>
        <v>1388464</v>
      </c>
      <c r="J12" s="231">
        <v>2</v>
      </c>
      <c r="K12" s="232"/>
      <c r="L12" s="232"/>
      <c r="M12" s="232"/>
      <c r="N12" s="232"/>
      <c r="O12" s="234"/>
      <c r="P12" s="232"/>
      <c r="Q12" s="232"/>
      <c r="R12" s="235"/>
      <c r="S12" s="232"/>
      <c r="T12" s="236">
        <f>I12</f>
        <v>1388464</v>
      </c>
      <c r="U12" s="236">
        <v>0</v>
      </c>
      <c r="V12" s="236">
        <f>T12+U12</f>
        <v>1388464</v>
      </c>
      <c r="W12" s="233">
        <v>0.01</v>
      </c>
      <c r="X12" s="237">
        <f>V12*W12%</f>
        <v>138.84640000000002</v>
      </c>
    </row>
    <row r="13" spans="1:25" s="1" customFormat="1" x14ac:dyDescent="0.7">
      <c r="A13" s="231">
        <v>3</v>
      </c>
      <c r="B13" s="59" t="s">
        <v>624</v>
      </c>
      <c r="C13" s="59">
        <v>1</v>
      </c>
      <c r="D13" s="59">
        <v>15</v>
      </c>
      <c r="E13" s="59">
        <v>1</v>
      </c>
      <c r="F13" s="59">
        <v>0</v>
      </c>
      <c r="G13" s="59">
        <v>6100</v>
      </c>
      <c r="H13" s="59">
        <v>200</v>
      </c>
      <c r="I13" s="77">
        <f>H13*G13</f>
        <v>1220000</v>
      </c>
      <c r="J13" s="231">
        <v>3</v>
      </c>
      <c r="N13" s="17"/>
      <c r="O13" s="16"/>
      <c r="P13" s="16"/>
      <c r="S13" s="16"/>
      <c r="T13" s="17">
        <f>I13</f>
        <v>1220000</v>
      </c>
      <c r="U13" s="82">
        <v>0</v>
      </c>
      <c r="V13" s="17">
        <f>T13+U13</f>
        <v>1220000</v>
      </c>
      <c r="W13" s="76">
        <v>0.01</v>
      </c>
      <c r="X13" s="17">
        <f>V13*W13%</f>
        <v>122</v>
      </c>
      <c r="Y13" s="29"/>
    </row>
    <row r="14" spans="1:25" s="29" customFormat="1" x14ac:dyDescent="0.7">
      <c r="A14" s="231">
        <v>4</v>
      </c>
      <c r="B14" s="59" t="s">
        <v>624</v>
      </c>
      <c r="C14" s="59">
        <v>1</v>
      </c>
      <c r="D14" s="59">
        <v>6</v>
      </c>
      <c r="E14" s="59">
        <v>0</v>
      </c>
      <c r="F14" s="59">
        <v>3</v>
      </c>
      <c r="G14" s="59">
        <v>2403</v>
      </c>
      <c r="H14" s="59">
        <v>150</v>
      </c>
      <c r="I14" s="77">
        <f t="shared" ref="I14:I26" si="0">H14*G14</f>
        <v>360450</v>
      </c>
      <c r="J14" s="231">
        <v>4</v>
      </c>
      <c r="K14" s="1"/>
      <c r="L14" s="1"/>
      <c r="M14" s="1"/>
      <c r="N14" s="17"/>
      <c r="O14" s="16"/>
      <c r="P14" s="16"/>
      <c r="Q14" s="1"/>
      <c r="R14" s="1"/>
      <c r="S14" s="16"/>
      <c r="T14" s="17">
        <f t="shared" ref="T14:T26" si="1">I14</f>
        <v>360450</v>
      </c>
      <c r="U14" s="82">
        <v>0</v>
      </c>
      <c r="V14" s="17">
        <f t="shared" ref="V14:V26" si="2">T14+U14</f>
        <v>360450</v>
      </c>
      <c r="W14" s="76">
        <v>0.01</v>
      </c>
      <c r="X14" s="17">
        <f t="shared" ref="X14:X26" si="3">V14*W14%</f>
        <v>36.045000000000002</v>
      </c>
    </row>
    <row r="15" spans="1:25" s="29" customFormat="1" x14ac:dyDescent="0.7">
      <c r="A15" s="231">
        <v>5</v>
      </c>
      <c r="B15" s="59" t="s">
        <v>624</v>
      </c>
      <c r="C15" s="59">
        <v>1</v>
      </c>
      <c r="D15" s="59">
        <v>4</v>
      </c>
      <c r="E15" s="59">
        <v>1</v>
      </c>
      <c r="F15" s="59">
        <v>80</v>
      </c>
      <c r="G15" s="59">
        <v>1780</v>
      </c>
      <c r="H15" s="59">
        <v>150</v>
      </c>
      <c r="I15" s="77">
        <f t="shared" si="0"/>
        <v>267000</v>
      </c>
      <c r="J15" s="231">
        <v>5</v>
      </c>
      <c r="K15" s="1"/>
      <c r="L15" s="1"/>
      <c r="M15" s="1"/>
      <c r="N15" s="17"/>
      <c r="O15" s="16"/>
      <c r="P15" s="16"/>
      <c r="Q15" s="1"/>
      <c r="R15" s="1"/>
      <c r="S15" s="16"/>
      <c r="T15" s="17">
        <f t="shared" si="1"/>
        <v>267000</v>
      </c>
      <c r="U15" s="82">
        <v>0</v>
      </c>
      <c r="V15" s="17">
        <f t="shared" si="2"/>
        <v>267000</v>
      </c>
      <c r="W15" s="76">
        <v>0.01</v>
      </c>
      <c r="X15" s="17">
        <f t="shared" si="3"/>
        <v>26.700000000000003</v>
      </c>
    </row>
    <row r="16" spans="1:25" s="29" customFormat="1" x14ac:dyDescent="0.7">
      <c r="A16" s="231">
        <v>6</v>
      </c>
      <c r="B16" s="59" t="s">
        <v>624</v>
      </c>
      <c r="C16" s="59">
        <v>1</v>
      </c>
      <c r="D16" s="59">
        <v>8</v>
      </c>
      <c r="E16" s="59">
        <v>3</v>
      </c>
      <c r="F16" s="59">
        <v>40</v>
      </c>
      <c r="G16" s="59">
        <v>3540</v>
      </c>
      <c r="H16" s="59">
        <v>130</v>
      </c>
      <c r="I16" s="77">
        <f t="shared" si="0"/>
        <v>460200</v>
      </c>
      <c r="J16" s="231">
        <v>6</v>
      </c>
      <c r="K16" s="1"/>
      <c r="L16" s="1"/>
      <c r="M16" s="1"/>
      <c r="N16" s="17"/>
      <c r="O16" s="16"/>
      <c r="P16" s="16"/>
      <c r="Q16" s="1"/>
      <c r="R16" s="1"/>
      <c r="S16" s="16"/>
      <c r="T16" s="17">
        <f t="shared" si="1"/>
        <v>460200</v>
      </c>
      <c r="U16" s="82">
        <v>0</v>
      </c>
      <c r="V16" s="17">
        <f t="shared" si="2"/>
        <v>460200</v>
      </c>
      <c r="W16" s="76">
        <v>0.01</v>
      </c>
      <c r="X16" s="17">
        <f t="shared" si="3"/>
        <v>46.02</v>
      </c>
    </row>
    <row r="17" spans="1:24" s="29" customFormat="1" x14ac:dyDescent="0.7">
      <c r="A17" s="231">
        <v>7</v>
      </c>
      <c r="B17" s="59" t="s">
        <v>624</v>
      </c>
      <c r="C17" s="59">
        <v>1</v>
      </c>
      <c r="D17" s="59">
        <v>26</v>
      </c>
      <c r="E17" s="59">
        <v>3</v>
      </c>
      <c r="F17" s="59">
        <v>40</v>
      </c>
      <c r="G17" s="59">
        <v>10740</v>
      </c>
      <c r="H17" s="59">
        <v>150</v>
      </c>
      <c r="I17" s="77">
        <f t="shared" si="0"/>
        <v>1611000</v>
      </c>
      <c r="J17" s="231">
        <v>7</v>
      </c>
      <c r="K17" s="1"/>
      <c r="L17" s="1"/>
      <c r="M17" s="1"/>
      <c r="N17" s="17"/>
      <c r="O17" s="16"/>
      <c r="P17" s="16"/>
      <c r="Q17" s="1"/>
      <c r="R17" s="1"/>
      <c r="S17" s="16"/>
      <c r="T17" s="17">
        <f t="shared" si="1"/>
        <v>1611000</v>
      </c>
      <c r="U17" s="82">
        <v>0</v>
      </c>
      <c r="V17" s="17">
        <f t="shared" si="2"/>
        <v>1611000</v>
      </c>
      <c r="W17" s="76">
        <v>0.01</v>
      </c>
      <c r="X17" s="17">
        <f t="shared" si="3"/>
        <v>161.1</v>
      </c>
    </row>
    <row r="18" spans="1:24" s="29" customFormat="1" x14ac:dyDescent="0.7">
      <c r="A18" s="231">
        <v>8</v>
      </c>
      <c r="B18" s="59" t="s">
        <v>624</v>
      </c>
      <c r="C18" s="59">
        <v>1</v>
      </c>
      <c r="D18" s="59">
        <v>19</v>
      </c>
      <c r="E18" s="59">
        <v>0</v>
      </c>
      <c r="F18" s="59">
        <v>17</v>
      </c>
      <c r="G18" s="59">
        <v>7617</v>
      </c>
      <c r="H18" s="59">
        <v>200</v>
      </c>
      <c r="I18" s="77">
        <f t="shared" si="0"/>
        <v>1523400</v>
      </c>
      <c r="J18" s="231">
        <v>8</v>
      </c>
      <c r="K18" s="1"/>
      <c r="L18" s="1"/>
      <c r="M18" s="1"/>
      <c r="N18" s="17"/>
      <c r="O18" s="16"/>
      <c r="P18" s="16"/>
      <c r="Q18" s="1"/>
      <c r="R18" s="1"/>
      <c r="S18" s="16"/>
      <c r="T18" s="17">
        <f t="shared" si="1"/>
        <v>1523400</v>
      </c>
      <c r="U18" s="82">
        <v>0</v>
      </c>
      <c r="V18" s="17">
        <f t="shared" si="2"/>
        <v>1523400</v>
      </c>
      <c r="W18" s="76">
        <v>0.01</v>
      </c>
      <c r="X18" s="17">
        <f t="shared" si="3"/>
        <v>152.34</v>
      </c>
    </row>
    <row r="19" spans="1:24" s="29" customFormat="1" x14ac:dyDescent="0.7">
      <c r="A19" s="231">
        <v>9</v>
      </c>
      <c r="B19" s="59" t="s">
        <v>624</v>
      </c>
      <c r="C19" s="59">
        <v>1</v>
      </c>
      <c r="D19" s="59">
        <v>20</v>
      </c>
      <c r="E19" s="59">
        <v>0</v>
      </c>
      <c r="F19" s="59">
        <v>77</v>
      </c>
      <c r="G19" s="59">
        <v>8077</v>
      </c>
      <c r="H19" s="59">
        <v>150</v>
      </c>
      <c r="I19" s="77">
        <f t="shared" si="0"/>
        <v>1211550</v>
      </c>
      <c r="J19" s="231">
        <v>9</v>
      </c>
      <c r="K19" s="1"/>
      <c r="L19" s="1"/>
      <c r="M19" s="1"/>
      <c r="N19" s="17"/>
      <c r="O19" s="16"/>
      <c r="P19" s="16"/>
      <c r="Q19" s="1"/>
      <c r="R19" s="1"/>
      <c r="S19" s="16"/>
      <c r="T19" s="17">
        <f t="shared" si="1"/>
        <v>1211550</v>
      </c>
      <c r="U19" s="82">
        <v>0</v>
      </c>
      <c r="V19" s="17">
        <f t="shared" si="2"/>
        <v>1211550</v>
      </c>
      <c r="W19" s="76">
        <v>0.01</v>
      </c>
      <c r="X19" s="17">
        <f t="shared" si="3"/>
        <v>121.155</v>
      </c>
    </row>
    <row r="20" spans="1:24" s="29" customFormat="1" x14ac:dyDescent="0.7">
      <c r="A20" s="231">
        <v>10</v>
      </c>
      <c r="B20" s="59" t="s">
        <v>624</v>
      </c>
      <c r="C20" s="59">
        <v>1</v>
      </c>
      <c r="D20" s="59">
        <v>12</v>
      </c>
      <c r="E20" s="59">
        <v>0</v>
      </c>
      <c r="F20" s="59">
        <v>67</v>
      </c>
      <c r="G20" s="59">
        <v>4867</v>
      </c>
      <c r="H20" s="59">
        <v>170</v>
      </c>
      <c r="I20" s="77">
        <f t="shared" si="0"/>
        <v>827390</v>
      </c>
      <c r="J20" s="231">
        <v>10</v>
      </c>
      <c r="K20" s="1"/>
      <c r="L20" s="1"/>
      <c r="M20" s="1"/>
      <c r="N20" s="17"/>
      <c r="O20" s="16"/>
      <c r="P20" s="16"/>
      <c r="Q20" s="1"/>
      <c r="R20" s="1"/>
      <c r="S20" s="16"/>
      <c r="T20" s="17">
        <f t="shared" si="1"/>
        <v>827390</v>
      </c>
      <c r="U20" s="82">
        <v>0</v>
      </c>
      <c r="V20" s="17">
        <f t="shared" si="2"/>
        <v>827390</v>
      </c>
      <c r="W20" s="76">
        <v>0.01</v>
      </c>
      <c r="X20" s="17">
        <f t="shared" si="3"/>
        <v>82.739000000000004</v>
      </c>
    </row>
    <row r="21" spans="1:24" s="29" customFormat="1" x14ac:dyDescent="0.7">
      <c r="A21" s="231">
        <v>11</v>
      </c>
      <c r="B21" s="59" t="s">
        <v>624</v>
      </c>
      <c r="C21" s="59">
        <v>1</v>
      </c>
      <c r="D21" s="59">
        <v>11</v>
      </c>
      <c r="E21" s="59">
        <v>1</v>
      </c>
      <c r="F21" s="59">
        <v>27</v>
      </c>
      <c r="G21" s="59">
        <v>4527</v>
      </c>
      <c r="H21" s="59">
        <v>100</v>
      </c>
      <c r="I21" s="77">
        <f t="shared" si="0"/>
        <v>452700</v>
      </c>
      <c r="J21" s="231">
        <v>11</v>
      </c>
      <c r="K21" s="1"/>
      <c r="L21" s="1"/>
      <c r="M21" s="1"/>
      <c r="N21" s="17"/>
      <c r="O21" s="16"/>
      <c r="P21" s="16"/>
      <c r="Q21" s="1"/>
      <c r="R21" s="1"/>
      <c r="S21" s="16"/>
      <c r="T21" s="17">
        <f t="shared" si="1"/>
        <v>452700</v>
      </c>
      <c r="U21" s="82">
        <v>0</v>
      </c>
      <c r="V21" s="17">
        <f t="shared" si="2"/>
        <v>452700</v>
      </c>
      <c r="W21" s="76">
        <v>0.01</v>
      </c>
      <c r="X21" s="17">
        <f t="shared" si="3"/>
        <v>45.27</v>
      </c>
    </row>
    <row r="22" spans="1:24" s="29" customFormat="1" x14ac:dyDescent="0.7">
      <c r="A22" s="231">
        <v>12</v>
      </c>
      <c r="B22" s="59" t="s">
        <v>624</v>
      </c>
      <c r="C22" s="59">
        <v>1</v>
      </c>
      <c r="D22" s="59">
        <v>6</v>
      </c>
      <c r="E22" s="59">
        <v>1</v>
      </c>
      <c r="F22" s="59">
        <v>23</v>
      </c>
      <c r="G22" s="59">
        <v>2523</v>
      </c>
      <c r="H22" s="59">
        <v>100</v>
      </c>
      <c r="I22" s="77">
        <f t="shared" si="0"/>
        <v>252300</v>
      </c>
      <c r="J22" s="231">
        <v>12</v>
      </c>
      <c r="K22" s="1"/>
      <c r="L22" s="1"/>
      <c r="M22" s="1"/>
      <c r="N22" s="17"/>
      <c r="O22" s="16"/>
      <c r="P22" s="16"/>
      <c r="Q22" s="1"/>
      <c r="R22" s="1"/>
      <c r="S22" s="16"/>
      <c r="T22" s="17">
        <f t="shared" si="1"/>
        <v>252300</v>
      </c>
      <c r="U22" s="82">
        <v>0</v>
      </c>
      <c r="V22" s="17">
        <f t="shared" si="2"/>
        <v>252300</v>
      </c>
      <c r="W22" s="76">
        <v>0.01</v>
      </c>
      <c r="X22" s="17">
        <f t="shared" si="3"/>
        <v>25.23</v>
      </c>
    </row>
    <row r="23" spans="1:24" s="29" customFormat="1" x14ac:dyDescent="0.7">
      <c r="A23" s="231">
        <v>13</v>
      </c>
      <c r="B23" s="59" t="s">
        <v>624</v>
      </c>
      <c r="C23" s="59">
        <v>1</v>
      </c>
      <c r="D23" s="59">
        <v>9</v>
      </c>
      <c r="E23" s="59">
        <v>1</v>
      </c>
      <c r="F23" s="59">
        <v>67</v>
      </c>
      <c r="G23" s="59">
        <v>3767</v>
      </c>
      <c r="H23" s="59">
        <v>100</v>
      </c>
      <c r="I23" s="77">
        <f t="shared" si="0"/>
        <v>376700</v>
      </c>
      <c r="J23" s="231">
        <v>13</v>
      </c>
      <c r="K23" s="1"/>
      <c r="L23" s="1"/>
      <c r="M23" s="1"/>
      <c r="N23" s="17"/>
      <c r="O23" s="16"/>
      <c r="P23" s="16"/>
      <c r="Q23" s="1"/>
      <c r="R23" s="1"/>
      <c r="S23" s="16"/>
      <c r="T23" s="17">
        <f t="shared" si="1"/>
        <v>376700</v>
      </c>
      <c r="U23" s="82">
        <v>0</v>
      </c>
      <c r="V23" s="17">
        <f t="shared" si="2"/>
        <v>376700</v>
      </c>
      <c r="W23" s="76">
        <v>0.01</v>
      </c>
      <c r="X23" s="17">
        <f t="shared" si="3"/>
        <v>37.67</v>
      </c>
    </row>
    <row r="24" spans="1:24" s="29" customFormat="1" x14ac:dyDescent="0.7">
      <c r="A24" s="231">
        <v>14</v>
      </c>
      <c r="B24" s="59" t="s">
        <v>624</v>
      </c>
      <c r="C24" s="59">
        <v>1</v>
      </c>
      <c r="D24" s="59">
        <v>36</v>
      </c>
      <c r="E24" s="59">
        <v>1</v>
      </c>
      <c r="F24" s="59">
        <v>20</v>
      </c>
      <c r="G24" s="59">
        <v>14520</v>
      </c>
      <c r="H24" s="59">
        <v>200</v>
      </c>
      <c r="I24" s="77">
        <f t="shared" si="0"/>
        <v>2904000</v>
      </c>
      <c r="J24" s="231">
        <v>14</v>
      </c>
      <c r="K24" s="1"/>
      <c r="L24" s="1"/>
      <c r="M24" s="1"/>
      <c r="N24" s="17"/>
      <c r="O24" s="16"/>
      <c r="P24" s="16"/>
      <c r="Q24" s="1"/>
      <c r="R24" s="1"/>
      <c r="S24" s="16"/>
      <c r="T24" s="17">
        <f t="shared" si="1"/>
        <v>2904000</v>
      </c>
      <c r="U24" s="82">
        <v>0</v>
      </c>
      <c r="V24" s="17">
        <f t="shared" si="2"/>
        <v>2904000</v>
      </c>
      <c r="W24" s="76">
        <v>0.01</v>
      </c>
      <c r="X24" s="17">
        <f t="shared" si="3"/>
        <v>290.40000000000003</v>
      </c>
    </row>
    <row r="25" spans="1:24" s="29" customFormat="1" x14ac:dyDescent="0.7">
      <c r="A25" s="231">
        <v>15</v>
      </c>
      <c r="B25" s="59" t="s">
        <v>624</v>
      </c>
      <c r="C25" s="59">
        <v>1</v>
      </c>
      <c r="D25" s="59">
        <v>10</v>
      </c>
      <c r="E25" s="59">
        <v>1</v>
      </c>
      <c r="F25" s="59">
        <v>84</v>
      </c>
      <c r="G25" s="59">
        <v>4184</v>
      </c>
      <c r="H25" s="59">
        <v>100</v>
      </c>
      <c r="I25" s="77">
        <f t="shared" si="0"/>
        <v>418400</v>
      </c>
      <c r="J25" s="231">
        <v>15</v>
      </c>
      <c r="K25" s="1"/>
      <c r="L25" s="1"/>
      <c r="M25" s="1"/>
      <c r="N25" s="17"/>
      <c r="O25" s="16"/>
      <c r="P25" s="16"/>
      <c r="Q25" s="1"/>
      <c r="R25" s="1"/>
      <c r="S25" s="16"/>
      <c r="T25" s="17">
        <f t="shared" si="1"/>
        <v>418400</v>
      </c>
      <c r="U25" s="82">
        <v>0</v>
      </c>
      <c r="V25" s="17">
        <f t="shared" si="2"/>
        <v>418400</v>
      </c>
      <c r="W25" s="76">
        <v>0.01</v>
      </c>
      <c r="X25" s="17">
        <f t="shared" si="3"/>
        <v>41.84</v>
      </c>
    </row>
    <row r="26" spans="1:24" s="29" customFormat="1" x14ac:dyDescent="0.7">
      <c r="A26" s="231">
        <v>16</v>
      </c>
      <c r="B26" s="59" t="s">
        <v>624</v>
      </c>
      <c r="C26" s="59">
        <v>1</v>
      </c>
      <c r="D26" s="59">
        <v>0</v>
      </c>
      <c r="E26" s="59">
        <v>3</v>
      </c>
      <c r="F26" s="59">
        <v>0</v>
      </c>
      <c r="G26" s="59">
        <v>300</v>
      </c>
      <c r="H26" s="59">
        <v>130</v>
      </c>
      <c r="I26" s="77">
        <f t="shared" si="0"/>
        <v>39000</v>
      </c>
      <c r="J26" s="231">
        <v>16</v>
      </c>
      <c r="K26" s="1"/>
      <c r="L26" s="1"/>
      <c r="M26" s="1"/>
      <c r="N26" s="17"/>
      <c r="O26" s="16"/>
      <c r="P26" s="16"/>
      <c r="Q26" s="1"/>
      <c r="R26" s="1"/>
      <c r="S26" s="16"/>
      <c r="T26" s="17">
        <f t="shared" si="1"/>
        <v>39000</v>
      </c>
      <c r="U26" s="82">
        <v>0</v>
      </c>
      <c r="V26" s="17">
        <f t="shared" si="2"/>
        <v>39000</v>
      </c>
      <c r="W26" s="76">
        <v>0.01</v>
      </c>
      <c r="X26" s="17">
        <f t="shared" si="3"/>
        <v>3.9000000000000004</v>
      </c>
    </row>
    <row r="27" spans="1:24" x14ac:dyDescent="0.7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68">
        <f>SUM(V13:V26)</f>
        <v>11924090</v>
      </c>
      <c r="W27" s="92"/>
      <c r="X27" s="68">
        <v>1192.42</v>
      </c>
    </row>
    <row r="29" spans="1:24" x14ac:dyDescent="0.7">
      <c r="A29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A1:Y14"/>
  <sheetViews>
    <sheetView zoomScale="90" zoomScaleNormal="90" workbookViewId="0">
      <selection activeCell="G22" sqref="G22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688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1</v>
      </c>
      <c r="B11" s="59" t="s">
        <v>624</v>
      </c>
      <c r="C11" s="59">
        <v>1</v>
      </c>
      <c r="D11" s="59">
        <v>10</v>
      </c>
      <c r="E11" s="59">
        <v>0</v>
      </c>
      <c r="F11" s="59">
        <v>12</v>
      </c>
      <c r="G11" s="59">
        <v>4012</v>
      </c>
      <c r="H11" s="59">
        <v>130</v>
      </c>
      <c r="I11" s="77">
        <f>H11*G11</f>
        <v>521560</v>
      </c>
      <c r="J11" s="1">
        <v>1</v>
      </c>
      <c r="N11" s="17"/>
      <c r="O11" s="16"/>
      <c r="P11" s="16"/>
      <c r="S11" s="16"/>
      <c r="T11" s="17">
        <f>I11</f>
        <v>521560</v>
      </c>
      <c r="U11" s="82">
        <v>0</v>
      </c>
      <c r="V11" s="17">
        <f>T11+U11</f>
        <v>521560</v>
      </c>
      <c r="W11" s="76">
        <v>0.01</v>
      </c>
      <c r="X11" s="17">
        <f>V11*W11%</f>
        <v>52.156000000000006</v>
      </c>
      <c r="Y11" s="29"/>
    </row>
    <row r="12" spans="1:25" x14ac:dyDescent="0.7">
      <c r="V12" s="68">
        <f>SUM(V11)</f>
        <v>521560</v>
      </c>
      <c r="W12" s="92"/>
      <c r="X12" s="68">
        <f>SUM(X11)</f>
        <v>52.156000000000006</v>
      </c>
    </row>
    <row r="14" spans="1:25" x14ac:dyDescent="0.7">
      <c r="A14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A1:Y23"/>
  <sheetViews>
    <sheetView zoomScale="90" zoomScaleNormal="90" workbookViewId="0">
      <selection activeCell="E24" sqref="E24"/>
    </sheetView>
  </sheetViews>
  <sheetFormatPr defaultColWidth="9" defaultRowHeight="21" x14ac:dyDescent="0.7"/>
  <cols>
    <col min="1" max="1" width="4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689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99">
        <v>1</v>
      </c>
      <c r="B11" s="59" t="s">
        <v>624</v>
      </c>
      <c r="C11" s="59">
        <v>1</v>
      </c>
      <c r="D11" s="59">
        <v>8</v>
      </c>
      <c r="E11" s="59">
        <v>0</v>
      </c>
      <c r="F11" s="59">
        <v>40</v>
      </c>
      <c r="G11" s="59">
        <v>3240</v>
      </c>
      <c r="H11" s="59">
        <v>250</v>
      </c>
      <c r="I11" s="77">
        <f>H11*G11</f>
        <v>810000</v>
      </c>
      <c r="J11" s="1">
        <v>1</v>
      </c>
      <c r="N11" s="17"/>
      <c r="O11" s="16"/>
      <c r="P11" s="16"/>
      <c r="S11" s="16"/>
      <c r="T11" s="17">
        <f>I11</f>
        <v>810000</v>
      </c>
      <c r="U11" s="82">
        <v>0</v>
      </c>
      <c r="V11" s="17">
        <f>T11+U11</f>
        <v>810000</v>
      </c>
      <c r="W11" s="76">
        <v>0.01</v>
      </c>
      <c r="X11" s="17">
        <f>V11*W11%</f>
        <v>81</v>
      </c>
      <c r="Y11" s="29"/>
    </row>
    <row r="12" spans="1:25" s="29" customFormat="1" x14ac:dyDescent="0.7">
      <c r="A12" s="99">
        <v>2</v>
      </c>
      <c r="B12" s="59" t="s">
        <v>624</v>
      </c>
      <c r="C12" s="59">
        <v>1</v>
      </c>
      <c r="D12" s="59">
        <v>1</v>
      </c>
      <c r="E12" s="59">
        <v>2</v>
      </c>
      <c r="F12" s="59">
        <v>13</v>
      </c>
      <c r="G12" s="59">
        <v>613</v>
      </c>
      <c r="H12" s="59">
        <v>150</v>
      </c>
      <c r="I12" s="77">
        <f t="shared" ref="I12:I22" si="0">H12*G12</f>
        <v>91950</v>
      </c>
      <c r="J12" s="1">
        <v>2</v>
      </c>
      <c r="K12" s="1"/>
      <c r="L12" s="1"/>
      <c r="M12" s="1"/>
      <c r="N12" s="17"/>
      <c r="O12" s="16"/>
      <c r="P12" s="16"/>
      <c r="Q12" s="1"/>
      <c r="R12" s="1"/>
      <c r="S12" s="16"/>
      <c r="T12" s="17">
        <f t="shared" ref="T12:T22" si="1">I12</f>
        <v>91950</v>
      </c>
      <c r="U12" s="82">
        <v>0</v>
      </c>
      <c r="V12" s="17">
        <f t="shared" ref="V12:V22" si="2">T12+U12</f>
        <v>91950</v>
      </c>
      <c r="W12" s="76">
        <v>0.01</v>
      </c>
      <c r="X12" s="17">
        <f t="shared" ref="X12:X22" si="3">V12*W12%</f>
        <v>9.1950000000000003</v>
      </c>
    </row>
    <row r="13" spans="1:25" s="29" customFormat="1" x14ac:dyDescent="0.7">
      <c r="A13" s="99">
        <v>3</v>
      </c>
      <c r="B13" s="59" t="s">
        <v>624</v>
      </c>
      <c r="C13" s="59">
        <v>1</v>
      </c>
      <c r="D13" s="59">
        <v>11</v>
      </c>
      <c r="E13" s="59">
        <v>1</v>
      </c>
      <c r="F13" s="59">
        <v>83</v>
      </c>
      <c r="G13" s="59">
        <v>4583</v>
      </c>
      <c r="H13" s="59">
        <v>250</v>
      </c>
      <c r="I13" s="77">
        <f t="shared" si="0"/>
        <v>1145750</v>
      </c>
      <c r="J13" s="1">
        <v>3</v>
      </c>
      <c r="K13" s="1"/>
      <c r="L13" s="1"/>
      <c r="M13" s="1"/>
      <c r="N13" s="17"/>
      <c r="O13" s="16"/>
      <c r="P13" s="16"/>
      <c r="Q13" s="1"/>
      <c r="R13" s="1"/>
      <c r="S13" s="16"/>
      <c r="T13" s="17">
        <f t="shared" si="1"/>
        <v>1145750</v>
      </c>
      <c r="U13" s="82">
        <v>0</v>
      </c>
      <c r="V13" s="17">
        <f t="shared" si="2"/>
        <v>1145750</v>
      </c>
      <c r="W13" s="76">
        <v>0.01</v>
      </c>
      <c r="X13" s="17">
        <f t="shared" si="3"/>
        <v>114.575</v>
      </c>
    </row>
    <row r="14" spans="1:25" s="29" customFormat="1" x14ac:dyDescent="0.7">
      <c r="A14" s="99">
        <v>4</v>
      </c>
      <c r="B14" s="59" t="s">
        <v>624</v>
      </c>
      <c r="C14" s="59">
        <v>1</v>
      </c>
      <c r="D14" s="59">
        <v>7</v>
      </c>
      <c r="E14" s="59">
        <v>0</v>
      </c>
      <c r="F14" s="59">
        <v>33</v>
      </c>
      <c r="G14" s="59">
        <v>2833</v>
      </c>
      <c r="H14" s="59">
        <v>130</v>
      </c>
      <c r="I14" s="77">
        <f t="shared" si="0"/>
        <v>368290</v>
      </c>
      <c r="J14" s="1">
        <v>4</v>
      </c>
      <c r="K14" s="1"/>
      <c r="L14" s="1"/>
      <c r="M14" s="1"/>
      <c r="N14" s="17"/>
      <c r="O14" s="16"/>
      <c r="P14" s="16"/>
      <c r="Q14" s="1"/>
      <c r="R14" s="1"/>
      <c r="S14" s="16"/>
      <c r="T14" s="17">
        <f t="shared" si="1"/>
        <v>368290</v>
      </c>
      <c r="U14" s="82">
        <v>0</v>
      </c>
      <c r="V14" s="17">
        <f t="shared" si="2"/>
        <v>368290</v>
      </c>
      <c r="W14" s="76">
        <v>0.01</v>
      </c>
      <c r="X14" s="17">
        <f t="shared" si="3"/>
        <v>36.829000000000001</v>
      </c>
    </row>
    <row r="15" spans="1:25" s="29" customFormat="1" x14ac:dyDescent="0.7">
      <c r="A15" s="99">
        <v>5</v>
      </c>
      <c r="B15" s="59" t="s">
        <v>624</v>
      </c>
      <c r="C15" s="59">
        <v>1</v>
      </c>
      <c r="D15" s="59">
        <v>11</v>
      </c>
      <c r="E15" s="59">
        <v>2</v>
      </c>
      <c r="F15" s="59">
        <v>97</v>
      </c>
      <c r="G15" s="59">
        <v>4697</v>
      </c>
      <c r="H15" s="59">
        <v>260</v>
      </c>
      <c r="I15" s="77">
        <f t="shared" si="0"/>
        <v>1221220</v>
      </c>
      <c r="J15" s="1">
        <v>5</v>
      </c>
      <c r="K15" s="1"/>
      <c r="L15" s="1"/>
      <c r="M15" s="1"/>
      <c r="N15" s="17"/>
      <c r="O15" s="16"/>
      <c r="P15" s="16"/>
      <c r="Q15" s="1"/>
      <c r="R15" s="1"/>
      <c r="S15" s="16"/>
      <c r="T15" s="17">
        <f t="shared" si="1"/>
        <v>1221220</v>
      </c>
      <c r="U15" s="82">
        <v>0</v>
      </c>
      <c r="V15" s="17">
        <f t="shared" si="2"/>
        <v>1221220</v>
      </c>
      <c r="W15" s="76">
        <v>0.01</v>
      </c>
      <c r="X15" s="17">
        <f t="shared" si="3"/>
        <v>122.122</v>
      </c>
    </row>
    <row r="16" spans="1:25" s="29" customFormat="1" x14ac:dyDescent="0.7">
      <c r="A16" s="99">
        <v>6</v>
      </c>
      <c r="B16" s="59" t="s">
        <v>624</v>
      </c>
      <c r="C16" s="59">
        <v>1</v>
      </c>
      <c r="D16" s="59">
        <v>11</v>
      </c>
      <c r="E16" s="59">
        <v>0</v>
      </c>
      <c r="F16" s="59">
        <v>83</v>
      </c>
      <c r="G16" s="59">
        <v>4483</v>
      </c>
      <c r="H16" s="59">
        <v>130</v>
      </c>
      <c r="I16" s="77">
        <f t="shared" si="0"/>
        <v>582790</v>
      </c>
      <c r="J16" s="1">
        <v>6</v>
      </c>
      <c r="K16" s="1"/>
      <c r="L16" s="1"/>
      <c r="M16" s="1"/>
      <c r="N16" s="17"/>
      <c r="O16" s="16"/>
      <c r="P16" s="16"/>
      <c r="Q16" s="1"/>
      <c r="R16" s="1"/>
      <c r="S16" s="16"/>
      <c r="T16" s="17">
        <f t="shared" si="1"/>
        <v>582790</v>
      </c>
      <c r="U16" s="82">
        <v>0</v>
      </c>
      <c r="V16" s="17">
        <f t="shared" si="2"/>
        <v>582790</v>
      </c>
      <c r="W16" s="76">
        <v>0.01</v>
      </c>
      <c r="X16" s="17">
        <f t="shared" si="3"/>
        <v>58.279000000000003</v>
      </c>
    </row>
    <row r="17" spans="1:24" s="29" customFormat="1" x14ac:dyDescent="0.7">
      <c r="A17" s="99">
        <v>7</v>
      </c>
      <c r="B17" s="59" t="s">
        <v>624</v>
      </c>
      <c r="C17" s="59">
        <v>1</v>
      </c>
      <c r="D17" s="59">
        <v>23</v>
      </c>
      <c r="E17" s="59">
        <v>2</v>
      </c>
      <c r="F17" s="59">
        <v>10</v>
      </c>
      <c r="G17" s="59">
        <v>9410</v>
      </c>
      <c r="H17" s="59">
        <v>130</v>
      </c>
      <c r="I17" s="77">
        <f t="shared" si="0"/>
        <v>1223300</v>
      </c>
      <c r="J17" s="1">
        <v>7</v>
      </c>
      <c r="K17" s="1"/>
      <c r="L17" s="1"/>
      <c r="M17" s="1"/>
      <c r="N17" s="17"/>
      <c r="O17" s="16"/>
      <c r="P17" s="16"/>
      <c r="Q17" s="1"/>
      <c r="R17" s="1"/>
      <c r="S17" s="16"/>
      <c r="T17" s="17">
        <f t="shared" si="1"/>
        <v>1223300</v>
      </c>
      <c r="U17" s="82">
        <v>0</v>
      </c>
      <c r="V17" s="17">
        <f t="shared" si="2"/>
        <v>1223300</v>
      </c>
      <c r="W17" s="76">
        <v>0.01</v>
      </c>
      <c r="X17" s="17">
        <f t="shared" si="3"/>
        <v>122.33000000000001</v>
      </c>
    </row>
    <row r="18" spans="1:24" s="29" customFormat="1" x14ac:dyDescent="0.7">
      <c r="A18" s="99">
        <v>8</v>
      </c>
      <c r="B18" s="59" t="s">
        <v>624</v>
      </c>
      <c r="C18" s="59">
        <v>1</v>
      </c>
      <c r="D18" s="59">
        <v>27</v>
      </c>
      <c r="E18" s="59">
        <v>0</v>
      </c>
      <c r="F18" s="59">
        <v>27</v>
      </c>
      <c r="G18" s="59">
        <v>10827</v>
      </c>
      <c r="H18" s="59">
        <v>200</v>
      </c>
      <c r="I18" s="77">
        <f t="shared" si="0"/>
        <v>2165400</v>
      </c>
      <c r="J18" s="1">
        <v>8</v>
      </c>
      <c r="K18" s="1"/>
      <c r="L18" s="1"/>
      <c r="M18" s="1"/>
      <c r="N18" s="17"/>
      <c r="O18" s="16"/>
      <c r="P18" s="16"/>
      <c r="Q18" s="1"/>
      <c r="R18" s="1"/>
      <c r="S18" s="16"/>
      <c r="T18" s="17">
        <f t="shared" si="1"/>
        <v>2165400</v>
      </c>
      <c r="U18" s="82">
        <v>0</v>
      </c>
      <c r="V18" s="17">
        <f t="shared" si="2"/>
        <v>2165400</v>
      </c>
      <c r="W18" s="76">
        <v>0.01</v>
      </c>
      <c r="X18" s="17">
        <f t="shared" si="3"/>
        <v>216.54000000000002</v>
      </c>
    </row>
    <row r="19" spans="1:24" x14ac:dyDescent="0.7">
      <c r="A19" s="99">
        <v>9</v>
      </c>
      <c r="B19" s="59" t="s">
        <v>624</v>
      </c>
      <c r="C19" s="59">
        <v>1</v>
      </c>
      <c r="D19" s="59">
        <v>8</v>
      </c>
      <c r="E19" s="59">
        <v>0</v>
      </c>
      <c r="F19" s="59">
        <v>98</v>
      </c>
      <c r="G19" s="59">
        <v>3298</v>
      </c>
      <c r="H19" s="59">
        <v>200</v>
      </c>
      <c r="I19" s="77">
        <f t="shared" si="0"/>
        <v>659600</v>
      </c>
      <c r="J19" s="1">
        <v>9</v>
      </c>
      <c r="K19" s="1"/>
      <c r="L19" s="1"/>
      <c r="M19" s="1"/>
      <c r="N19" s="1"/>
      <c r="O19" s="1"/>
      <c r="P19" s="1"/>
      <c r="Q19" s="1"/>
      <c r="R19" s="1"/>
      <c r="S19" s="1"/>
      <c r="T19" s="17">
        <f t="shared" si="1"/>
        <v>659600</v>
      </c>
      <c r="U19" s="82">
        <v>0</v>
      </c>
      <c r="V19" s="17">
        <f t="shared" si="2"/>
        <v>659600</v>
      </c>
      <c r="W19" s="76">
        <v>0.01</v>
      </c>
      <c r="X19" s="17">
        <f t="shared" si="3"/>
        <v>65.960000000000008</v>
      </c>
    </row>
    <row r="20" spans="1:24" x14ac:dyDescent="0.7">
      <c r="A20" s="99">
        <v>10</v>
      </c>
      <c r="B20" s="59" t="s">
        <v>624</v>
      </c>
      <c r="C20" s="59">
        <v>1</v>
      </c>
      <c r="D20" s="59">
        <v>6</v>
      </c>
      <c r="E20" s="59">
        <v>3</v>
      </c>
      <c r="F20" s="59">
        <v>91</v>
      </c>
      <c r="G20" s="59">
        <v>2791</v>
      </c>
      <c r="H20" s="59">
        <v>260</v>
      </c>
      <c r="I20" s="77">
        <f t="shared" si="0"/>
        <v>725660</v>
      </c>
      <c r="J20" s="1">
        <v>10</v>
      </c>
      <c r="K20" s="1"/>
      <c r="L20" s="1"/>
      <c r="M20" s="1"/>
      <c r="N20" s="1"/>
      <c r="O20" s="1"/>
      <c r="P20" s="1"/>
      <c r="Q20" s="1"/>
      <c r="R20" s="1"/>
      <c r="S20" s="1"/>
      <c r="T20" s="17">
        <f t="shared" si="1"/>
        <v>725660</v>
      </c>
      <c r="U20" s="82">
        <v>0</v>
      </c>
      <c r="V20" s="17">
        <f t="shared" si="2"/>
        <v>725660</v>
      </c>
      <c r="W20" s="76">
        <v>0.01</v>
      </c>
      <c r="X20" s="17">
        <f t="shared" si="3"/>
        <v>72.566000000000003</v>
      </c>
    </row>
    <row r="21" spans="1:24" x14ac:dyDescent="0.7">
      <c r="A21" s="99">
        <v>11</v>
      </c>
      <c r="B21" s="59" t="s">
        <v>624</v>
      </c>
      <c r="C21" s="59">
        <v>1</v>
      </c>
      <c r="D21" s="59">
        <v>2</v>
      </c>
      <c r="E21" s="59">
        <v>3</v>
      </c>
      <c r="F21" s="59">
        <v>87</v>
      </c>
      <c r="G21" s="59">
        <v>1187</v>
      </c>
      <c r="H21" s="59">
        <v>250</v>
      </c>
      <c r="I21" s="77">
        <f t="shared" si="0"/>
        <v>296750</v>
      </c>
      <c r="J21" s="1">
        <v>11</v>
      </c>
      <c r="K21" s="1"/>
      <c r="L21" s="1"/>
      <c r="M21" s="1"/>
      <c r="N21" s="1"/>
      <c r="O21" s="1"/>
      <c r="P21" s="1"/>
      <c r="Q21" s="1"/>
      <c r="R21" s="1"/>
      <c r="S21" s="1"/>
      <c r="T21" s="17">
        <f t="shared" si="1"/>
        <v>296750</v>
      </c>
      <c r="U21" s="82">
        <v>0</v>
      </c>
      <c r="V21" s="17">
        <f t="shared" si="2"/>
        <v>296750</v>
      </c>
      <c r="W21" s="76">
        <v>0.01</v>
      </c>
      <c r="X21" s="17">
        <f t="shared" si="3"/>
        <v>29.675000000000001</v>
      </c>
    </row>
    <row r="22" spans="1:24" x14ac:dyDescent="0.7">
      <c r="A22" s="99">
        <v>12</v>
      </c>
      <c r="B22" s="59" t="s">
        <v>624</v>
      </c>
      <c r="C22" s="59">
        <v>1</v>
      </c>
      <c r="D22" s="59">
        <v>2</v>
      </c>
      <c r="E22" s="59">
        <v>3</v>
      </c>
      <c r="F22" s="59">
        <v>78</v>
      </c>
      <c r="G22" s="59">
        <v>1178</v>
      </c>
      <c r="H22" s="59">
        <v>150</v>
      </c>
      <c r="I22" s="77">
        <f t="shared" si="0"/>
        <v>176700</v>
      </c>
      <c r="J22" s="1">
        <v>12</v>
      </c>
      <c r="K22" s="1"/>
      <c r="L22" s="1"/>
      <c r="M22" s="1"/>
      <c r="N22" s="1"/>
      <c r="O22" s="1"/>
      <c r="P22" s="1"/>
      <c r="Q22" s="1"/>
      <c r="R22" s="1"/>
      <c r="S22" s="1"/>
      <c r="T22" s="17">
        <f t="shared" si="1"/>
        <v>176700</v>
      </c>
      <c r="U22" s="82">
        <v>0</v>
      </c>
      <c r="V22" s="17">
        <f t="shared" si="2"/>
        <v>176700</v>
      </c>
      <c r="W22" s="76">
        <v>0.01</v>
      </c>
      <c r="X22" s="17">
        <f t="shared" si="3"/>
        <v>17.670000000000002</v>
      </c>
    </row>
    <row r="23" spans="1:24" x14ac:dyDescent="0.7">
      <c r="V23" s="145">
        <f>SUM(V11:V22)</f>
        <v>9467410</v>
      </c>
      <c r="W23" s="148"/>
      <c r="X23" s="68">
        <v>946.76</v>
      </c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dimension ref="A1:Y15"/>
  <sheetViews>
    <sheetView topLeftCell="F1" zoomScale="90" zoomScaleNormal="90" workbookViewId="0">
      <selection activeCell="K22" sqref="K22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9.16406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690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1</v>
      </c>
      <c r="B11" s="59" t="s">
        <v>624</v>
      </c>
      <c r="C11" s="59">
        <v>1</v>
      </c>
      <c r="D11" s="99">
        <v>2</v>
      </c>
      <c r="E11" s="99">
        <v>1</v>
      </c>
      <c r="F11" s="99">
        <v>47</v>
      </c>
      <c r="G11" s="99">
        <v>947</v>
      </c>
      <c r="H11" s="99">
        <v>200</v>
      </c>
      <c r="I11" s="90">
        <f>H11*G11</f>
        <v>189400</v>
      </c>
      <c r="J11" s="1">
        <v>1</v>
      </c>
      <c r="N11" s="17"/>
      <c r="O11" s="16"/>
      <c r="P11" s="16"/>
      <c r="S11" s="16"/>
      <c r="T11" s="17">
        <f>I11</f>
        <v>189400</v>
      </c>
      <c r="U11" s="82">
        <v>0</v>
      </c>
      <c r="V11" s="17">
        <f>T11+U11</f>
        <v>189400</v>
      </c>
      <c r="W11" s="76">
        <v>0.01</v>
      </c>
      <c r="X11" s="17">
        <f>V11*W11%</f>
        <v>18.940000000000001</v>
      </c>
      <c r="Y11" s="29"/>
    </row>
    <row r="12" spans="1:25" s="29" customFormat="1" x14ac:dyDescent="0.7">
      <c r="A12" s="59">
        <v>2</v>
      </c>
      <c r="B12" s="230" t="s">
        <v>857</v>
      </c>
      <c r="C12" s="59"/>
      <c r="D12" s="28">
        <v>3</v>
      </c>
      <c r="E12" s="28">
        <v>2</v>
      </c>
      <c r="F12" s="28">
        <v>41</v>
      </c>
      <c r="G12" s="99">
        <v>1441</v>
      </c>
      <c r="H12" s="99">
        <v>125</v>
      </c>
      <c r="I12" s="90">
        <f>H12*G12</f>
        <v>180125</v>
      </c>
      <c r="J12" s="1"/>
      <c r="K12" s="1"/>
      <c r="L12" s="1"/>
      <c r="M12" s="1"/>
      <c r="N12" s="17"/>
      <c r="O12" s="16"/>
      <c r="P12" s="16"/>
      <c r="Q12" s="1"/>
      <c r="R12" s="1"/>
      <c r="S12" s="16"/>
      <c r="T12" s="17">
        <f>I12</f>
        <v>180125</v>
      </c>
      <c r="U12" s="82">
        <f>T12</f>
        <v>180125</v>
      </c>
      <c r="V12" s="17">
        <v>0</v>
      </c>
      <c r="W12" s="76"/>
      <c r="X12" s="17">
        <v>0</v>
      </c>
    </row>
    <row r="13" spans="1:25" x14ac:dyDescent="0.7">
      <c r="V13" s="68">
        <f>SUM(V11)</f>
        <v>189400</v>
      </c>
      <c r="W13" s="92"/>
      <c r="X13" s="68">
        <f>SUM(X11)</f>
        <v>18.940000000000001</v>
      </c>
    </row>
    <row r="15" spans="1:25" x14ac:dyDescent="0.7">
      <c r="A15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dimension ref="A1:Y15"/>
  <sheetViews>
    <sheetView topLeftCell="C1" zoomScale="90" zoomScaleNormal="90" workbookViewId="0">
      <selection activeCell="I20" sqref="I20"/>
    </sheetView>
  </sheetViews>
  <sheetFormatPr defaultColWidth="9" defaultRowHeight="21" x14ac:dyDescent="0.7"/>
  <cols>
    <col min="1" max="1" width="3.332031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9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691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2"/>
      <c r="B4" s="192"/>
      <c r="C4" s="192"/>
      <c r="D4" s="192"/>
      <c r="E4" s="192"/>
      <c r="F4" s="83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3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4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4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4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4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195"/>
      <c r="X10" s="464"/>
    </row>
    <row r="11" spans="1:25" s="1" customFormat="1" x14ac:dyDescent="0.7">
      <c r="A11" s="59">
        <v>1</v>
      </c>
      <c r="B11" s="59" t="s">
        <v>624</v>
      </c>
      <c r="C11" s="59">
        <v>1</v>
      </c>
      <c r="D11" s="59">
        <v>7</v>
      </c>
      <c r="E11" s="59">
        <v>1</v>
      </c>
      <c r="F11" s="59">
        <v>1</v>
      </c>
      <c r="G11" s="59">
        <v>2901</v>
      </c>
      <c r="H11" s="59">
        <v>200</v>
      </c>
      <c r="I11" s="77">
        <f>H11*G11</f>
        <v>580200</v>
      </c>
      <c r="J11" s="1">
        <v>1</v>
      </c>
      <c r="N11" s="17"/>
      <c r="O11" s="16"/>
      <c r="P11" s="16"/>
      <c r="S11" s="16"/>
      <c r="T11" s="17">
        <f>I11</f>
        <v>580200</v>
      </c>
      <c r="U11" s="82">
        <v>0</v>
      </c>
      <c r="V11" s="17">
        <f>T11+U11</f>
        <v>580200</v>
      </c>
      <c r="W11" s="76">
        <v>0.01</v>
      </c>
      <c r="X11" s="17">
        <f>V11*W11%</f>
        <v>58.02</v>
      </c>
      <c r="Y11" s="29"/>
    </row>
    <row r="12" spans="1:25" s="29" customFormat="1" x14ac:dyDescent="0.7">
      <c r="A12" s="59">
        <v>2</v>
      </c>
      <c r="B12" s="59" t="s">
        <v>856</v>
      </c>
      <c r="C12" s="59"/>
      <c r="D12" s="59">
        <v>7</v>
      </c>
      <c r="E12" s="59">
        <v>0</v>
      </c>
      <c r="F12" s="59">
        <v>95</v>
      </c>
      <c r="G12" s="59">
        <v>2895</v>
      </c>
      <c r="H12" s="59">
        <v>100</v>
      </c>
      <c r="I12" s="77">
        <v>289500</v>
      </c>
      <c r="J12" s="1">
        <v>2</v>
      </c>
      <c r="K12" s="1"/>
      <c r="L12" s="1"/>
      <c r="M12" s="1"/>
      <c r="N12" s="17"/>
      <c r="O12" s="16"/>
      <c r="P12" s="16"/>
      <c r="Q12" s="1"/>
      <c r="R12" s="1"/>
      <c r="S12" s="16"/>
      <c r="T12" s="17">
        <f>I12</f>
        <v>289500</v>
      </c>
      <c r="U12" s="82">
        <f>T12</f>
        <v>289500</v>
      </c>
      <c r="V12" s="17">
        <v>0</v>
      </c>
      <c r="W12" s="76"/>
      <c r="X12" s="17"/>
    </row>
    <row r="13" spans="1:25" x14ac:dyDescent="0.7">
      <c r="V13" s="145">
        <f>SUM(V11)</f>
        <v>580200</v>
      </c>
      <c r="W13" s="144"/>
      <c r="X13" s="145">
        <f>SUM(X11)</f>
        <v>58.02</v>
      </c>
    </row>
    <row r="15" spans="1:25" x14ac:dyDescent="0.7">
      <c r="A15" s="142"/>
    </row>
  </sheetData>
  <mergeCells count="29"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dimension ref="A1:Y14"/>
  <sheetViews>
    <sheetView topLeftCell="C1" zoomScale="90" zoomScaleNormal="90" workbookViewId="0">
      <selection activeCell="I16" sqref="I16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692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7"/>
      <c r="B4" s="197"/>
      <c r="C4" s="197"/>
      <c r="D4" s="197"/>
      <c r="E4" s="197"/>
      <c r="F4" s="83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8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9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00"/>
      <c r="X10" s="464"/>
    </row>
    <row r="11" spans="1:25" s="1" customFormat="1" x14ac:dyDescent="0.7">
      <c r="A11" s="59">
        <v>1</v>
      </c>
      <c r="B11" s="59" t="s">
        <v>624</v>
      </c>
      <c r="C11" s="59">
        <v>1</v>
      </c>
      <c r="D11" s="59">
        <v>3</v>
      </c>
      <c r="E11" s="59">
        <v>3</v>
      </c>
      <c r="F11" s="59">
        <v>10</v>
      </c>
      <c r="G11" s="59">
        <v>1510</v>
      </c>
      <c r="H11" s="59">
        <v>200</v>
      </c>
      <c r="I11" s="77">
        <f>H11*G11</f>
        <v>302000</v>
      </c>
      <c r="J11" s="1">
        <v>1</v>
      </c>
      <c r="N11" s="17"/>
      <c r="O11" s="16"/>
      <c r="P11" s="16"/>
      <c r="S11" s="16"/>
      <c r="T11" s="17">
        <f>I11</f>
        <v>302000</v>
      </c>
      <c r="U11" s="82">
        <v>0</v>
      </c>
      <c r="V11" s="17">
        <f>T11+U11</f>
        <v>302000</v>
      </c>
      <c r="W11" s="76">
        <v>0.01</v>
      </c>
      <c r="X11" s="17">
        <f>V11*W11%</f>
        <v>30.200000000000003</v>
      </c>
      <c r="Y11" s="29"/>
    </row>
    <row r="12" spans="1:25" x14ac:dyDescent="0.7">
      <c r="V12" s="68">
        <f>SUM(V11)</f>
        <v>302000</v>
      </c>
      <c r="W12" s="92"/>
      <c r="X12" s="68">
        <f>SUM(X11)</f>
        <v>30.200000000000003</v>
      </c>
    </row>
    <row r="14" spans="1:25" x14ac:dyDescent="0.7">
      <c r="A14" s="142"/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dimension ref="A1:Y14"/>
  <sheetViews>
    <sheetView zoomScale="90" zoomScaleNormal="90" workbookViewId="0">
      <selection activeCell="G20" sqref="G20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880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7"/>
      <c r="B4" s="197"/>
      <c r="C4" s="197"/>
      <c r="D4" s="197"/>
      <c r="E4" s="197"/>
      <c r="F4" s="83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8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9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00"/>
      <c r="X10" s="464"/>
    </row>
    <row r="11" spans="1:25" s="1" customFormat="1" x14ac:dyDescent="0.7">
      <c r="A11" s="99">
        <v>1</v>
      </c>
      <c r="B11" s="59" t="s">
        <v>881</v>
      </c>
      <c r="C11" s="59">
        <v>1</v>
      </c>
      <c r="D11" s="99">
        <v>3</v>
      </c>
      <c r="E11" s="99">
        <v>1</v>
      </c>
      <c r="F11" s="99">
        <v>59</v>
      </c>
      <c r="G11" s="99">
        <v>1359</v>
      </c>
      <c r="H11" s="99">
        <v>170</v>
      </c>
      <c r="I11" s="90">
        <f>H11*G11</f>
        <v>231030</v>
      </c>
      <c r="J11" s="1">
        <v>1</v>
      </c>
      <c r="N11" s="17"/>
      <c r="O11" s="16"/>
      <c r="P11" s="16"/>
      <c r="S11" s="16"/>
      <c r="T11" s="17">
        <f>I11</f>
        <v>231030</v>
      </c>
      <c r="U11" s="82">
        <v>0</v>
      </c>
      <c r="V11" s="17">
        <f>T11+U11</f>
        <v>231030</v>
      </c>
      <c r="W11" s="76">
        <v>0.01</v>
      </c>
      <c r="X11" s="17">
        <f>V11*W11%</f>
        <v>23.103000000000002</v>
      </c>
      <c r="Y11" s="29"/>
    </row>
    <row r="12" spans="1:25" x14ac:dyDescent="0.7">
      <c r="V12" s="68">
        <f>SUM(V11)</f>
        <v>231030</v>
      </c>
      <c r="W12" s="92"/>
      <c r="X12" s="68">
        <f>SUM(X11)</f>
        <v>23.103000000000002</v>
      </c>
    </row>
    <row r="14" spans="1:25" x14ac:dyDescent="0.7">
      <c r="A14" s="142"/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dimension ref="A1:Y14"/>
  <sheetViews>
    <sheetView zoomScale="90" zoomScaleNormal="90" workbookViewId="0">
      <selection activeCell="G15" sqref="G15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693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7"/>
      <c r="B4" s="197"/>
      <c r="C4" s="197"/>
      <c r="D4" s="197"/>
      <c r="E4" s="197"/>
      <c r="F4" s="83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8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9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00"/>
      <c r="X10" s="464"/>
    </row>
    <row r="11" spans="1:25" s="1" customFormat="1" x14ac:dyDescent="0.7">
      <c r="A11" s="99">
        <v>1</v>
      </c>
      <c r="B11" s="59" t="s">
        <v>624</v>
      </c>
      <c r="C11" s="59">
        <v>1</v>
      </c>
      <c r="D11" s="59">
        <v>1</v>
      </c>
      <c r="E11" s="59">
        <v>0</v>
      </c>
      <c r="F11" s="59">
        <v>80</v>
      </c>
      <c r="G11" s="59">
        <v>480</v>
      </c>
      <c r="H11" s="59">
        <v>200</v>
      </c>
      <c r="I11" s="77">
        <f>H11*G11</f>
        <v>96000</v>
      </c>
      <c r="J11" s="1">
        <v>1</v>
      </c>
      <c r="N11" s="17"/>
      <c r="O11" s="16"/>
      <c r="P11" s="16"/>
      <c r="S11" s="16"/>
      <c r="T11" s="17">
        <f>I11</f>
        <v>96000</v>
      </c>
      <c r="U11" s="82">
        <v>0</v>
      </c>
      <c r="V11" s="17">
        <f>T11+U11</f>
        <v>96000</v>
      </c>
      <c r="W11" s="76">
        <v>0.01</v>
      </c>
      <c r="X11" s="17">
        <f>V11*W11%</f>
        <v>9.6</v>
      </c>
      <c r="Y11" s="29"/>
    </row>
    <row r="12" spans="1:25" x14ac:dyDescent="0.7">
      <c r="V12" s="68">
        <f>SUM(V11)</f>
        <v>96000</v>
      </c>
      <c r="W12" s="92"/>
      <c r="X12" s="68">
        <f>SUM(X11)</f>
        <v>9.6</v>
      </c>
    </row>
    <row r="14" spans="1:25" x14ac:dyDescent="0.7">
      <c r="A14" s="142"/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dimension ref="A1:Y14"/>
  <sheetViews>
    <sheetView zoomScale="90" zoomScaleNormal="90" workbookViewId="0">
      <selection activeCell="F20" sqref="F20"/>
    </sheetView>
  </sheetViews>
  <sheetFormatPr defaultColWidth="9" defaultRowHeight="21" x14ac:dyDescent="0.7"/>
  <cols>
    <col min="1" max="1" width="4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694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7"/>
      <c r="B4" s="197"/>
      <c r="C4" s="197"/>
      <c r="D4" s="197"/>
      <c r="E4" s="197"/>
      <c r="F4" s="83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8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9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00"/>
      <c r="X10" s="464"/>
    </row>
    <row r="11" spans="1:25" s="1" customFormat="1" x14ac:dyDescent="0.7">
      <c r="A11" s="99">
        <v>1</v>
      </c>
      <c r="B11" s="59" t="s">
        <v>624</v>
      </c>
      <c r="C11" s="59">
        <v>1</v>
      </c>
      <c r="D11" s="59">
        <v>14</v>
      </c>
      <c r="E11" s="59">
        <v>0</v>
      </c>
      <c r="F11" s="59">
        <v>9</v>
      </c>
      <c r="G11" s="59">
        <v>5609</v>
      </c>
      <c r="H11" s="59">
        <v>130</v>
      </c>
      <c r="I11" s="77">
        <f>H11*G11</f>
        <v>729170</v>
      </c>
      <c r="J11" s="1">
        <v>1</v>
      </c>
      <c r="N11" s="17"/>
      <c r="O11" s="16"/>
      <c r="P11" s="16"/>
      <c r="S11" s="16"/>
      <c r="T11" s="17">
        <f>I11</f>
        <v>729170</v>
      </c>
      <c r="U11" s="82">
        <v>0</v>
      </c>
      <c r="V11" s="17">
        <f>T11+U11</f>
        <v>729170</v>
      </c>
      <c r="W11" s="76">
        <v>0.01</v>
      </c>
      <c r="X11" s="17">
        <f>V11*W11%</f>
        <v>72.917000000000002</v>
      </c>
      <c r="Y11" s="29"/>
    </row>
    <row r="12" spans="1:25" x14ac:dyDescent="0.7">
      <c r="V12" s="68">
        <f>SUM(V11)</f>
        <v>729170</v>
      </c>
      <c r="W12" s="92"/>
      <c r="X12" s="68">
        <f>SUM(X11)</f>
        <v>72.917000000000002</v>
      </c>
    </row>
    <row r="14" spans="1:25" x14ac:dyDescent="0.7">
      <c r="A14" s="142"/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dimension ref="A1:Y15"/>
  <sheetViews>
    <sheetView topLeftCell="I1" zoomScale="90" zoomScaleNormal="90" workbookViewId="0">
      <selection activeCell="L21" sqref="L21"/>
    </sheetView>
  </sheetViews>
  <sheetFormatPr defaultColWidth="9" defaultRowHeight="21" x14ac:dyDescent="0.7"/>
  <cols>
    <col min="1" max="1" width="3.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8.66406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695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7"/>
      <c r="B4" s="197"/>
      <c r="C4" s="197"/>
      <c r="D4" s="197"/>
      <c r="E4" s="197"/>
      <c r="F4" s="83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8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9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00"/>
      <c r="X10" s="464"/>
    </row>
    <row r="11" spans="1:25" s="1" customFormat="1" x14ac:dyDescent="0.7">
      <c r="A11" s="99">
        <v>1</v>
      </c>
      <c r="B11" s="59" t="s">
        <v>624</v>
      </c>
      <c r="C11" s="59">
        <v>1</v>
      </c>
      <c r="D11" s="59">
        <v>1</v>
      </c>
      <c r="E11" s="59">
        <v>2</v>
      </c>
      <c r="F11" s="59">
        <v>2</v>
      </c>
      <c r="G11" s="59">
        <v>602</v>
      </c>
      <c r="H11" s="59">
        <v>300</v>
      </c>
      <c r="I11" s="77">
        <f>H11*G11</f>
        <v>180600</v>
      </c>
      <c r="J11" s="1">
        <v>1</v>
      </c>
      <c r="N11" s="17"/>
      <c r="O11" s="16"/>
      <c r="P11" s="16"/>
      <c r="S11" s="16"/>
      <c r="T11" s="17">
        <f>I11</f>
        <v>180600</v>
      </c>
      <c r="U11" s="82">
        <v>0</v>
      </c>
      <c r="V11" s="17">
        <f>T11+U11</f>
        <v>180600</v>
      </c>
      <c r="W11" s="76">
        <v>0.01</v>
      </c>
      <c r="X11" s="17">
        <f>V11*W11%</f>
        <v>18.060000000000002</v>
      </c>
      <c r="Y11" s="29"/>
    </row>
    <row r="12" spans="1:25" s="29" customFormat="1" x14ac:dyDescent="0.7">
      <c r="A12" s="99">
        <v>2</v>
      </c>
      <c r="B12" s="230" t="s">
        <v>855</v>
      </c>
      <c r="C12" s="59"/>
      <c r="D12" s="229">
        <v>10</v>
      </c>
      <c r="E12" s="229">
        <v>1</v>
      </c>
      <c r="F12" s="229">
        <v>13</v>
      </c>
      <c r="G12" s="59">
        <v>4113</v>
      </c>
      <c r="H12" s="59">
        <v>125</v>
      </c>
      <c r="I12" s="77">
        <f>H12*G12</f>
        <v>514125</v>
      </c>
      <c r="J12" s="1"/>
      <c r="K12" s="1"/>
      <c r="L12" s="1"/>
      <c r="M12" s="1"/>
      <c r="N12" s="17"/>
      <c r="O12" s="16"/>
      <c r="P12" s="16"/>
      <c r="Q12" s="1"/>
      <c r="R12" s="1"/>
      <c r="S12" s="16"/>
      <c r="T12" s="17">
        <f>I12</f>
        <v>514125</v>
      </c>
      <c r="U12" s="82">
        <f>T12</f>
        <v>514125</v>
      </c>
      <c r="V12" s="17">
        <v>0</v>
      </c>
      <c r="W12" s="76"/>
      <c r="X12" s="17">
        <v>0</v>
      </c>
    </row>
    <row r="13" spans="1:25" x14ac:dyDescent="0.7">
      <c r="V13" s="145">
        <f>SUM(V11)</f>
        <v>180600</v>
      </c>
      <c r="W13" s="92"/>
      <c r="X13" s="68">
        <f>SUM(X11)</f>
        <v>18.060000000000002</v>
      </c>
    </row>
    <row r="15" spans="1:25" x14ac:dyDescent="0.7">
      <c r="A15" s="142"/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dimension ref="A1:Y14"/>
  <sheetViews>
    <sheetView topLeftCell="I1" zoomScale="90" zoomScaleNormal="90" workbookViewId="0">
      <selection activeCell="M20" sqref="M20"/>
    </sheetView>
  </sheetViews>
  <sheetFormatPr defaultColWidth="9" defaultRowHeight="21" x14ac:dyDescent="0.7"/>
  <cols>
    <col min="1" max="1" width="3.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853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7"/>
      <c r="B4" s="197"/>
      <c r="C4" s="197"/>
      <c r="D4" s="197"/>
      <c r="E4" s="197"/>
      <c r="F4" s="83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8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9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00"/>
      <c r="X10" s="464"/>
    </row>
    <row r="11" spans="1:25" s="1" customFormat="1" x14ac:dyDescent="0.7">
      <c r="A11" s="99">
        <v>1</v>
      </c>
      <c r="B11" s="59" t="s">
        <v>624</v>
      </c>
      <c r="C11" s="59">
        <v>1</v>
      </c>
      <c r="D11" s="59">
        <v>10</v>
      </c>
      <c r="E11" s="59">
        <v>0</v>
      </c>
      <c r="F11" s="59">
        <v>19</v>
      </c>
      <c r="G11" s="59">
        <v>4019</v>
      </c>
      <c r="H11" s="59">
        <v>250</v>
      </c>
      <c r="I11" s="77">
        <f>H11*G11</f>
        <v>1004750</v>
      </c>
      <c r="J11" s="1">
        <v>1</v>
      </c>
      <c r="N11" s="17"/>
      <c r="O11" s="16"/>
      <c r="P11" s="16"/>
      <c r="S11" s="16"/>
      <c r="T11" s="17">
        <f>I11</f>
        <v>1004750</v>
      </c>
      <c r="U11" s="82">
        <v>0</v>
      </c>
      <c r="V11" s="17">
        <f>T11+U11</f>
        <v>1004750</v>
      </c>
      <c r="W11" s="76">
        <v>0.01</v>
      </c>
      <c r="X11" s="17">
        <f>V11*W11%</f>
        <v>100.47500000000001</v>
      </c>
      <c r="Y11" s="29"/>
    </row>
    <row r="12" spans="1:25" x14ac:dyDescent="0.7">
      <c r="V12" s="68">
        <f>SUM(V11)</f>
        <v>1004750</v>
      </c>
      <c r="W12" s="92"/>
      <c r="X12" s="68">
        <f>SUM(X11)</f>
        <v>100.47500000000001</v>
      </c>
    </row>
    <row r="14" spans="1:25" x14ac:dyDescent="0.7">
      <c r="A14" s="142"/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</mergeCells>
  <pageMargins left="0.11811023622047245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dimension ref="A1:Y23"/>
  <sheetViews>
    <sheetView zoomScale="90" zoomScaleNormal="90" workbookViewId="0">
      <selection activeCell="D24" sqref="D24"/>
    </sheetView>
  </sheetViews>
  <sheetFormatPr defaultColWidth="9" defaultRowHeight="21" x14ac:dyDescent="0.7"/>
  <cols>
    <col min="1" max="1" width="4.082031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696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7"/>
      <c r="B4" s="197"/>
      <c r="C4" s="197"/>
      <c r="D4" s="197"/>
      <c r="E4" s="197"/>
      <c r="F4" s="83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8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9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00"/>
      <c r="X10" s="464"/>
    </row>
    <row r="11" spans="1:25" s="1" customFormat="1" x14ac:dyDescent="0.7">
      <c r="A11" s="99">
        <v>1</v>
      </c>
      <c r="B11" s="59" t="s">
        <v>624</v>
      </c>
      <c r="C11" s="59">
        <v>1</v>
      </c>
      <c r="D11" s="59">
        <v>4</v>
      </c>
      <c r="E11" s="59">
        <v>2</v>
      </c>
      <c r="F11" s="59">
        <v>3</v>
      </c>
      <c r="G11" s="59">
        <v>1803</v>
      </c>
      <c r="H11" s="59">
        <v>130</v>
      </c>
      <c r="I11" s="77">
        <f>H11*G11</f>
        <v>234390</v>
      </c>
      <c r="J11" s="1">
        <v>1</v>
      </c>
      <c r="N11" s="17"/>
      <c r="O11" s="16"/>
      <c r="P11" s="16"/>
      <c r="S11" s="16"/>
      <c r="T11" s="17">
        <f>I11</f>
        <v>234390</v>
      </c>
      <c r="U11" s="82">
        <v>0</v>
      </c>
      <c r="V11" s="17">
        <f>T11+U11</f>
        <v>234390</v>
      </c>
      <c r="W11" s="76">
        <v>0.01</v>
      </c>
      <c r="X11" s="17">
        <f>V11*W11%</f>
        <v>23.439</v>
      </c>
      <c r="Y11" s="29"/>
    </row>
    <row r="12" spans="1:25" s="29" customFormat="1" x14ac:dyDescent="0.7">
      <c r="A12" s="99">
        <v>2</v>
      </c>
      <c r="B12" s="59" t="s">
        <v>624</v>
      </c>
      <c r="C12" s="59">
        <v>1</v>
      </c>
      <c r="D12" s="59">
        <v>15</v>
      </c>
      <c r="E12" s="59">
        <v>3</v>
      </c>
      <c r="F12" s="59">
        <v>50</v>
      </c>
      <c r="G12" s="59">
        <v>6350</v>
      </c>
      <c r="H12" s="59">
        <v>250</v>
      </c>
      <c r="I12" s="77">
        <f t="shared" ref="I12:I20" si="0">H12*G12</f>
        <v>1587500</v>
      </c>
      <c r="J12" s="1">
        <v>2</v>
      </c>
      <c r="K12" s="1"/>
      <c r="L12" s="1"/>
      <c r="M12" s="1"/>
      <c r="N12" s="17"/>
      <c r="O12" s="16"/>
      <c r="P12" s="16"/>
      <c r="Q12" s="1"/>
      <c r="R12" s="1"/>
      <c r="S12" s="16"/>
      <c r="T12" s="17">
        <f t="shared" ref="T12:T20" si="1">I12</f>
        <v>1587500</v>
      </c>
      <c r="U12" s="82">
        <v>0</v>
      </c>
      <c r="V12" s="17">
        <f t="shared" ref="V12:V20" si="2">T12+U12</f>
        <v>1587500</v>
      </c>
      <c r="W12" s="76">
        <v>0.01</v>
      </c>
      <c r="X12" s="17">
        <f t="shared" ref="X12:X20" si="3">V12*W12%</f>
        <v>158.75</v>
      </c>
    </row>
    <row r="13" spans="1:25" s="29" customFormat="1" x14ac:dyDescent="0.7">
      <c r="A13" s="99">
        <v>3</v>
      </c>
      <c r="B13" s="59" t="s">
        <v>624</v>
      </c>
      <c r="C13" s="59">
        <v>1</v>
      </c>
      <c r="D13" s="59">
        <v>22</v>
      </c>
      <c r="E13" s="59">
        <v>0</v>
      </c>
      <c r="F13" s="59">
        <v>10</v>
      </c>
      <c r="G13" s="59">
        <v>8810</v>
      </c>
      <c r="H13" s="59">
        <v>150</v>
      </c>
      <c r="I13" s="77">
        <f t="shared" si="0"/>
        <v>1321500</v>
      </c>
      <c r="J13" s="1">
        <v>3</v>
      </c>
      <c r="K13" s="1"/>
      <c r="L13" s="1"/>
      <c r="M13" s="1"/>
      <c r="N13" s="17"/>
      <c r="O13" s="16"/>
      <c r="P13" s="16"/>
      <c r="Q13" s="1"/>
      <c r="R13" s="1"/>
      <c r="S13" s="16"/>
      <c r="T13" s="17">
        <f t="shared" si="1"/>
        <v>1321500</v>
      </c>
      <c r="U13" s="82">
        <v>0</v>
      </c>
      <c r="V13" s="17">
        <f t="shared" si="2"/>
        <v>1321500</v>
      </c>
      <c r="W13" s="76">
        <v>0.01</v>
      </c>
      <c r="X13" s="17">
        <f t="shared" si="3"/>
        <v>132.15</v>
      </c>
    </row>
    <row r="14" spans="1:25" s="29" customFormat="1" x14ac:dyDescent="0.7">
      <c r="A14" s="99">
        <v>4</v>
      </c>
      <c r="B14" s="59" t="s">
        <v>624</v>
      </c>
      <c r="C14" s="59">
        <v>1</v>
      </c>
      <c r="D14" s="59">
        <v>9</v>
      </c>
      <c r="E14" s="59">
        <v>1</v>
      </c>
      <c r="F14" s="59">
        <v>20</v>
      </c>
      <c r="G14" s="59">
        <v>3720</v>
      </c>
      <c r="H14" s="59">
        <v>170</v>
      </c>
      <c r="I14" s="77">
        <f t="shared" si="0"/>
        <v>632400</v>
      </c>
      <c r="J14" s="1">
        <v>4</v>
      </c>
      <c r="K14" s="1"/>
      <c r="L14" s="1"/>
      <c r="M14" s="1"/>
      <c r="N14" s="17"/>
      <c r="O14" s="16"/>
      <c r="P14" s="16"/>
      <c r="Q14" s="1"/>
      <c r="R14" s="1"/>
      <c r="S14" s="16"/>
      <c r="T14" s="17">
        <f t="shared" si="1"/>
        <v>632400</v>
      </c>
      <c r="U14" s="82">
        <v>0</v>
      </c>
      <c r="V14" s="17">
        <f t="shared" si="2"/>
        <v>632400</v>
      </c>
      <c r="W14" s="76">
        <v>0.01</v>
      </c>
      <c r="X14" s="17">
        <f t="shared" si="3"/>
        <v>63.24</v>
      </c>
    </row>
    <row r="15" spans="1:25" s="29" customFormat="1" x14ac:dyDescent="0.7">
      <c r="A15" s="99">
        <v>5</v>
      </c>
      <c r="B15" s="59" t="s">
        <v>624</v>
      </c>
      <c r="C15" s="59">
        <v>1</v>
      </c>
      <c r="D15" s="59">
        <v>5</v>
      </c>
      <c r="E15" s="59">
        <v>1</v>
      </c>
      <c r="F15" s="59">
        <v>3</v>
      </c>
      <c r="G15" s="59">
        <v>2103</v>
      </c>
      <c r="H15" s="59">
        <v>130</v>
      </c>
      <c r="I15" s="77">
        <f t="shared" si="0"/>
        <v>273390</v>
      </c>
      <c r="J15" s="1">
        <v>5</v>
      </c>
      <c r="K15" s="1"/>
      <c r="L15" s="1"/>
      <c r="M15" s="1"/>
      <c r="N15" s="17"/>
      <c r="O15" s="16"/>
      <c r="P15" s="16"/>
      <c r="Q15" s="1"/>
      <c r="R15" s="1"/>
      <c r="S15" s="16"/>
      <c r="T15" s="17">
        <f t="shared" si="1"/>
        <v>273390</v>
      </c>
      <c r="U15" s="82">
        <v>0</v>
      </c>
      <c r="V15" s="17">
        <f t="shared" si="2"/>
        <v>273390</v>
      </c>
      <c r="W15" s="76">
        <v>0.01</v>
      </c>
      <c r="X15" s="17">
        <f t="shared" si="3"/>
        <v>27.339000000000002</v>
      </c>
    </row>
    <row r="16" spans="1:25" s="29" customFormat="1" x14ac:dyDescent="0.7">
      <c r="A16" s="99">
        <v>6</v>
      </c>
      <c r="B16" s="59" t="s">
        <v>624</v>
      </c>
      <c r="C16" s="59">
        <v>1</v>
      </c>
      <c r="D16" s="59">
        <v>10</v>
      </c>
      <c r="E16" s="59">
        <v>2</v>
      </c>
      <c r="F16" s="59">
        <v>77</v>
      </c>
      <c r="G16" s="59">
        <v>4277</v>
      </c>
      <c r="H16" s="59">
        <v>150</v>
      </c>
      <c r="I16" s="77">
        <f t="shared" si="0"/>
        <v>641550</v>
      </c>
      <c r="J16" s="1">
        <v>6</v>
      </c>
      <c r="K16" s="1"/>
      <c r="L16" s="1"/>
      <c r="M16" s="1"/>
      <c r="N16" s="17"/>
      <c r="O16" s="16"/>
      <c r="P16" s="16"/>
      <c r="Q16" s="1"/>
      <c r="R16" s="1"/>
      <c r="S16" s="16"/>
      <c r="T16" s="17">
        <f t="shared" si="1"/>
        <v>641550</v>
      </c>
      <c r="U16" s="82">
        <v>0</v>
      </c>
      <c r="V16" s="17">
        <f t="shared" si="2"/>
        <v>641550</v>
      </c>
      <c r="W16" s="76">
        <v>0.01</v>
      </c>
      <c r="X16" s="17">
        <f t="shared" si="3"/>
        <v>64.155000000000001</v>
      </c>
    </row>
    <row r="17" spans="1:24" s="29" customFormat="1" x14ac:dyDescent="0.7">
      <c r="A17" s="99">
        <v>7</v>
      </c>
      <c r="B17" s="59" t="s">
        <v>624</v>
      </c>
      <c r="C17" s="59">
        <v>1</v>
      </c>
      <c r="D17" s="59">
        <v>15</v>
      </c>
      <c r="E17" s="59">
        <v>2</v>
      </c>
      <c r="F17" s="59">
        <v>27</v>
      </c>
      <c r="G17" s="59">
        <v>6227</v>
      </c>
      <c r="H17" s="59">
        <v>150</v>
      </c>
      <c r="I17" s="77">
        <f t="shared" si="0"/>
        <v>934050</v>
      </c>
      <c r="J17" s="1">
        <v>7</v>
      </c>
      <c r="K17" s="1"/>
      <c r="L17" s="1"/>
      <c r="M17" s="1"/>
      <c r="N17" s="17"/>
      <c r="O17" s="16"/>
      <c r="P17" s="16"/>
      <c r="Q17" s="1"/>
      <c r="R17" s="1"/>
      <c r="S17" s="16"/>
      <c r="T17" s="17">
        <f t="shared" si="1"/>
        <v>934050</v>
      </c>
      <c r="U17" s="82">
        <v>0</v>
      </c>
      <c r="V17" s="17">
        <f t="shared" si="2"/>
        <v>934050</v>
      </c>
      <c r="W17" s="76">
        <v>0.01</v>
      </c>
      <c r="X17" s="17">
        <f t="shared" si="3"/>
        <v>93.405000000000001</v>
      </c>
    </row>
    <row r="18" spans="1:24" s="29" customFormat="1" x14ac:dyDescent="0.7">
      <c r="A18" s="99">
        <v>8</v>
      </c>
      <c r="B18" s="59" t="s">
        <v>624</v>
      </c>
      <c r="C18" s="59">
        <v>1</v>
      </c>
      <c r="D18" s="59">
        <v>2</v>
      </c>
      <c r="E18" s="59">
        <v>0</v>
      </c>
      <c r="F18" s="59">
        <v>17</v>
      </c>
      <c r="G18" s="59">
        <v>817</v>
      </c>
      <c r="H18" s="59">
        <v>150</v>
      </c>
      <c r="I18" s="77">
        <f t="shared" si="0"/>
        <v>122550</v>
      </c>
      <c r="J18" s="1">
        <v>8</v>
      </c>
      <c r="K18" s="1"/>
      <c r="L18" s="1"/>
      <c r="M18" s="1"/>
      <c r="N18" s="17"/>
      <c r="O18" s="16"/>
      <c r="P18" s="16"/>
      <c r="Q18" s="1"/>
      <c r="R18" s="1"/>
      <c r="S18" s="16"/>
      <c r="T18" s="17">
        <f t="shared" si="1"/>
        <v>122550</v>
      </c>
      <c r="U18" s="82">
        <v>0</v>
      </c>
      <c r="V18" s="17">
        <f t="shared" si="2"/>
        <v>122550</v>
      </c>
      <c r="W18" s="76">
        <v>0.01</v>
      </c>
      <c r="X18" s="17">
        <f t="shared" si="3"/>
        <v>12.255000000000001</v>
      </c>
    </row>
    <row r="19" spans="1:24" s="29" customFormat="1" x14ac:dyDescent="0.7">
      <c r="A19" s="99">
        <v>9</v>
      </c>
      <c r="B19" s="59" t="s">
        <v>624</v>
      </c>
      <c r="C19" s="59">
        <v>1</v>
      </c>
      <c r="D19" s="59">
        <v>1</v>
      </c>
      <c r="E19" s="59">
        <v>3</v>
      </c>
      <c r="F19" s="59">
        <v>0</v>
      </c>
      <c r="G19" s="59">
        <v>700</v>
      </c>
      <c r="H19" s="59">
        <v>150</v>
      </c>
      <c r="I19" s="77">
        <f t="shared" si="0"/>
        <v>105000</v>
      </c>
      <c r="J19" s="1">
        <v>9</v>
      </c>
      <c r="K19" s="1"/>
      <c r="L19" s="1"/>
      <c r="M19" s="1"/>
      <c r="N19" s="17"/>
      <c r="O19" s="16"/>
      <c r="P19" s="16"/>
      <c r="Q19" s="1"/>
      <c r="R19" s="1"/>
      <c r="S19" s="16"/>
      <c r="T19" s="17">
        <f t="shared" si="1"/>
        <v>105000</v>
      </c>
      <c r="U19" s="82">
        <v>0</v>
      </c>
      <c r="V19" s="17">
        <f t="shared" si="2"/>
        <v>105000</v>
      </c>
      <c r="W19" s="76">
        <v>0.01</v>
      </c>
      <c r="X19" s="17">
        <f t="shared" si="3"/>
        <v>10.5</v>
      </c>
    </row>
    <row r="20" spans="1:24" s="29" customFormat="1" x14ac:dyDescent="0.7">
      <c r="A20" s="99">
        <v>10</v>
      </c>
      <c r="B20" s="59" t="s">
        <v>624</v>
      </c>
      <c r="C20" s="59">
        <v>1</v>
      </c>
      <c r="D20" s="59">
        <v>31</v>
      </c>
      <c r="E20" s="59">
        <v>3</v>
      </c>
      <c r="F20" s="59">
        <v>71</v>
      </c>
      <c r="G20" s="59">
        <v>12771</v>
      </c>
      <c r="H20" s="59">
        <v>130</v>
      </c>
      <c r="I20" s="77">
        <f t="shared" si="0"/>
        <v>1660230</v>
      </c>
      <c r="J20" s="1">
        <v>10</v>
      </c>
      <c r="K20" s="1"/>
      <c r="L20" s="1"/>
      <c r="M20" s="1"/>
      <c r="N20" s="17"/>
      <c r="O20" s="16"/>
      <c r="P20" s="16"/>
      <c r="Q20" s="1"/>
      <c r="R20" s="1"/>
      <c r="S20" s="16"/>
      <c r="T20" s="17">
        <f t="shared" si="1"/>
        <v>1660230</v>
      </c>
      <c r="U20" s="82">
        <v>0</v>
      </c>
      <c r="V20" s="17">
        <f t="shared" si="2"/>
        <v>1660230</v>
      </c>
      <c r="W20" s="76">
        <v>0.01</v>
      </c>
      <c r="X20" s="17">
        <f t="shared" si="3"/>
        <v>166.023</v>
      </c>
    </row>
    <row r="21" spans="1:24" x14ac:dyDescent="0.7">
      <c r="V21" s="68">
        <f>SUM(V11:V20)</f>
        <v>7512560</v>
      </c>
      <c r="W21" s="92"/>
      <c r="X21" s="68">
        <v>751.27</v>
      </c>
    </row>
    <row r="23" spans="1:24" x14ac:dyDescent="0.7">
      <c r="A23" s="142"/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</mergeCells>
  <pageMargins left="0.11811023622047245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dimension ref="A1:Y14"/>
  <sheetViews>
    <sheetView zoomScale="90" zoomScaleNormal="90" workbookViewId="0">
      <selection activeCell="H20" sqref="H20"/>
    </sheetView>
  </sheetViews>
  <sheetFormatPr defaultColWidth="9" defaultRowHeight="21" x14ac:dyDescent="0.7"/>
  <cols>
    <col min="1" max="1" width="4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697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7"/>
      <c r="B4" s="197"/>
      <c r="C4" s="197"/>
      <c r="D4" s="197"/>
      <c r="E4" s="197"/>
      <c r="F4" s="83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8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9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00"/>
      <c r="X10" s="464"/>
    </row>
    <row r="11" spans="1:25" s="1" customFormat="1" x14ac:dyDescent="0.7">
      <c r="A11" s="99">
        <v>1</v>
      </c>
      <c r="B11" s="59" t="s">
        <v>624</v>
      </c>
      <c r="C11" s="59">
        <v>1</v>
      </c>
      <c r="D11" s="59">
        <v>4</v>
      </c>
      <c r="E11" s="59">
        <v>0</v>
      </c>
      <c r="F11" s="59">
        <v>74</v>
      </c>
      <c r="G11" s="59">
        <v>1674</v>
      </c>
      <c r="H11" s="59">
        <v>310</v>
      </c>
      <c r="I11" s="77">
        <f>H11*G11</f>
        <v>518940</v>
      </c>
      <c r="J11" s="1">
        <v>1</v>
      </c>
      <c r="N11" s="17"/>
      <c r="O11" s="16"/>
      <c r="P11" s="16"/>
      <c r="S11" s="16"/>
      <c r="T11" s="17">
        <f>I11</f>
        <v>518940</v>
      </c>
      <c r="U11" s="82">
        <v>0</v>
      </c>
      <c r="V11" s="17">
        <f>T11+U11</f>
        <v>518940</v>
      </c>
      <c r="W11" s="76">
        <v>0.01</v>
      </c>
      <c r="X11" s="17">
        <f>V11*W11%</f>
        <v>51.894000000000005</v>
      </c>
      <c r="Y11" s="29"/>
    </row>
    <row r="12" spans="1:25" x14ac:dyDescent="0.7">
      <c r="V12" s="68">
        <f>SUM(V11)</f>
        <v>518940</v>
      </c>
      <c r="W12" s="92"/>
      <c r="X12" s="68">
        <f>SUM(X11)</f>
        <v>51.894000000000005</v>
      </c>
    </row>
    <row r="14" spans="1:25" x14ac:dyDescent="0.7">
      <c r="A14" s="142"/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dimension ref="A1:Y14"/>
  <sheetViews>
    <sheetView zoomScale="90" zoomScaleNormal="90" workbookViewId="0">
      <selection activeCell="H22" sqref="H22"/>
    </sheetView>
  </sheetViews>
  <sheetFormatPr defaultColWidth="9" defaultRowHeight="21" x14ac:dyDescent="0.7"/>
  <cols>
    <col min="1" max="1" width="4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698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7"/>
      <c r="B4" s="197"/>
      <c r="C4" s="197"/>
      <c r="D4" s="197"/>
      <c r="E4" s="197"/>
      <c r="F4" s="83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8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9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00"/>
      <c r="X10" s="464"/>
    </row>
    <row r="11" spans="1:25" s="1" customFormat="1" x14ac:dyDescent="0.7">
      <c r="A11" s="99">
        <v>1</v>
      </c>
      <c r="B11" s="59" t="s">
        <v>624</v>
      </c>
      <c r="C11" s="59">
        <v>1</v>
      </c>
      <c r="D11" s="59">
        <v>5</v>
      </c>
      <c r="E11" s="59">
        <v>0</v>
      </c>
      <c r="F11" s="59">
        <v>32</v>
      </c>
      <c r="G11" s="59">
        <v>2032</v>
      </c>
      <c r="H11" s="59">
        <v>150</v>
      </c>
      <c r="I11" s="77">
        <f>H11*G11</f>
        <v>304800</v>
      </c>
      <c r="J11" s="1">
        <v>1</v>
      </c>
      <c r="N11" s="17"/>
      <c r="O11" s="16"/>
      <c r="P11" s="16"/>
      <c r="S11" s="16"/>
      <c r="T11" s="17">
        <f>I11</f>
        <v>304800</v>
      </c>
      <c r="U11" s="82">
        <v>0</v>
      </c>
      <c r="V11" s="17">
        <f>T11+U11</f>
        <v>304800</v>
      </c>
      <c r="W11" s="76">
        <v>0.01</v>
      </c>
      <c r="X11" s="17">
        <f>V11*W11%</f>
        <v>30.48</v>
      </c>
      <c r="Y11" s="29"/>
    </row>
    <row r="12" spans="1:25" x14ac:dyDescent="0.7">
      <c r="V12" s="68">
        <f>SUM(V11)</f>
        <v>304800</v>
      </c>
      <c r="W12" s="92"/>
      <c r="X12" s="68">
        <f>SUM(X11)</f>
        <v>30.48</v>
      </c>
    </row>
    <row r="14" spans="1:25" x14ac:dyDescent="0.7">
      <c r="A14" s="142"/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dimension ref="A1:Y15"/>
  <sheetViews>
    <sheetView topLeftCell="H1" zoomScale="90" zoomScaleNormal="90" workbookViewId="0">
      <selection activeCell="L17" sqref="L17"/>
    </sheetView>
  </sheetViews>
  <sheetFormatPr defaultColWidth="9" defaultRowHeight="21" x14ac:dyDescent="0.7"/>
  <cols>
    <col min="1" max="1" width="4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9.3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699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7"/>
      <c r="B4" s="197"/>
      <c r="C4" s="197"/>
      <c r="D4" s="197"/>
      <c r="E4" s="197"/>
      <c r="F4" s="83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8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9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00"/>
      <c r="X10" s="464"/>
    </row>
    <row r="11" spans="1:25" s="1" customFormat="1" x14ac:dyDescent="0.7">
      <c r="A11" s="99">
        <v>1</v>
      </c>
      <c r="B11" s="59" t="s">
        <v>624</v>
      </c>
      <c r="C11" s="59">
        <v>1</v>
      </c>
      <c r="D11" s="99">
        <v>6</v>
      </c>
      <c r="E11" s="99">
        <v>2</v>
      </c>
      <c r="F11" s="99">
        <v>17</v>
      </c>
      <c r="G11" s="99">
        <v>2617</v>
      </c>
      <c r="H11" s="99">
        <v>150</v>
      </c>
      <c r="I11" s="90">
        <f>H11*G11</f>
        <v>392550</v>
      </c>
      <c r="J11" s="1">
        <v>1</v>
      </c>
      <c r="N11" s="17"/>
      <c r="O11" s="16"/>
      <c r="P11" s="16"/>
      <c r="S11" s="16"/>
      <c r="T11" s="17">
        <f>I11</f>
        <v>392550</v>
      </c>
      <c r="U11" s="82">
        <v>0</v>
      </c>
      <c r="V11" s="17">
        <f>T11+U11</f>
        <v>392550</v>
      </c>
      <c r="W11" s="76">
        <v>0.01</v>
      </c>
      <c r="X11" s="17">
        <f>V11*W11%</f>
        <v>39.255000000000003</v>
      </c>
      <c r="Y11" s="29"/>
    </row>
    <row r="12" spans="1:25" s="29" customFormat="1" x14ac:dyDescent="0.7">
      <c r="A12" s="99">
        <v>2</v>
      </c>
      <c r="B12" s="230" t="s">
        <v>852</v>
      </c>
      <c r="C12" s="59"/>
      <c r="D12" s="28">
        <v>1</v>
      </c>
      <c r="E12" s="28">
        <v>0</v>
      </c>
      <c r="F12" s="28">
        <v>48</v>
      </c>
      <c r="G12" s="99">
        <v>448</v>
      </c>
      <c r="H12" s="99">
        <v>425</v>
      </c>
      <c r="I12" s="90">
        <f>H12*G12</f>
        <v>190400</v>
      </c>
      <c r="J12" s="1"/>
      <c r="K12" s="1"/>
      <c r="L12" s="1"/>
      <c r="M12" s="1"/>
      <c r="N12" s="17"/>
      <c r="O12" s="16"/>
      <c r="P12" s="16"/>
      <c r="Q12" s="1"/>
      <c r="R12" s="1"/>
      <c r="S12" s="16"/>
      <c r="T12" s="17">
        <f>I12</f>
        <v>190400</v>
      </c>
      <c r="U12" s="82">
        <f>T12</f>
        <v>190400</v>
      </c>
      <c r="V12" s="17">
        <v>0</v>
      </c>
      <c r="W12" s="76"/>
      <c r="X12" s="17">
        <v>0</v>
      </c>
    </row>
    <row r="13" spans="1:25" x14ac:dyDescent="0.7">
      <c r="V13" s="68">
        <f>SUM(V11)</f>
        <v>392550</v>
      </c>
      <c r="W13" s="92"/>
      <c r="X13" s="68">
        <f>SUM(X11)</f>
        <v>39.255000000000003</v>
      </c>
    </row>
    <row r="15" spans="1:25" x14ac:dyDescent="0.7">
      <c r="A15" s="142"/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dimension ref="A1:Y15"/>
  <sheetViews>
    <sheetView topLeftCell="I1" zoomScale="90" zoomScaleNormal="90" workbookViewId="0">
      <selection activeCell="O23" sqref="O23"/>
    </sheetView>
  </sheetViews>
  <sheetFormatPr defaultColWidth="9" defaultRowHeight="21" x14ac:dyDescent="0.7"/>
  <cols>
    <col min="1" max="1" width="3.582031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1.9140625" style="3" customWidth="1"/>
    <col min="21" max="21" width="9.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700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7"/>
      <c r="B4" s="197"/>
      <c r="C4" s="197"/>
      <c r="D4" s="197"/>
      <c r="E4" s="197"/>
      <c r="F4" s="83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8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9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00"/>
      <c r="X10" s="464"/>
    </row>
    <row r="11" spans="1:25" s="1" customFormat="1" x14ac:dyDescent="0.7">
      <c r="A11" s="99">
        <v>1</v>
      </c>
      <c r="B11" s="59" t="s">
        <v>624</v>
      </c>
      <c r="C11" s="59">
        <v>1</v>
      </c>
      <c r="D11" s="59">
        <v>22</v>
      </c>
      <c r="E11" s="59">
        <v>1</v>
      </c>
      <c r="F11" s="59">
        <v>10</v>
      </c>
      <c r="G11" s="59">
        <v>8910</v>
      </c>
      <c r="H11" s="59">
        <v>150</v>
      </c>
      <c r="I11" s="77">
        <f>H11*G11</f>
        <v>1336500</v>
      </c>
      <c r="J11" s="1">
        <v>1</v>
      </c>
      <c r="N11" s="17"/>
      <c r="O11" s="16"/>
      <c r="P11" s="16"/>
      <c r="S11" s="16"/>
      <c r="T11" s="17">
        <f>I11</f>
        <v>1336500</v>
      </c>
      <c r="U11" s="82">
        <v>0</v>
      </c>
      <c r="V11" s="17">
        <f>T11+U11</f>
        <v>1336500</v>
      </c>
      <c r="W11" s="76">
        <v>0.01</v>
      </c>
      <c r="X11" s="17">
        <f>V11*W11%</f>
        <v>133.65</v>
      </c>
      <c r="Y11" s="29"/>
    </row>
    <row r="12" spans="1:25" s="29" customFormat="1" x14ac:dyDescent="0.7">
      <c r="A12" s="99">
        <v>2</v>
      </c>
      <c r="B12" s="59" t="s">
        <v>746</v>
      </c>
      <c r="C12" s="59"/>
      <c r="D12" s="61">
        <v>10</v>
      </c>
      <c r="E12" s="61">
        <v>3</v>
      </c>
      <c r="F12" s="61">
        <v>0</v>
      </c>
      <c r="G12" s="59">
        <v>4300</v>
      </c>
      <c r="H12" s="59">
        <v>125</v>
      </c>
      <c r="I12" s="77">
        <f>H12*G12</f>
        <v>537500</v>
      </c>
      <c r="J12" s="1"/>
      <c r="K12" s="1"/>
      <c r="L12" s="1"/>
      <c r="M12" s="1"/>
      <c r="N12" s="17"/>
      <c r="O12" s="16"/>
      <c r="P12" s="16"/>
      <c r="Q12" s="1"/>
      <c r="R12" s="1"/>
      <c r="S12" s="16"/>
      <c r="T12" s="17">
        <f>I12</f>
        <v>537500</v>
      </c>
      <c r="U12" s="82">
        <f>T12</f>
        <v>537500</v>
      </c>
      <c r="V12" s="17">
        <v>0</v>
      </c>
      <c r="W12" s="76"/>
      <c r="X12" s="17">
        <f>V12*W12%</f>
        <v>0</v>
      </c>
    </row>
    <row r="13" spans="1:25" x14ac:dyDescent="0.7">
      <c r="V13" s="68">
        <f>SUM(V11:V11)</f>
        <v>1336500</v>
      </c>
      <c r="W13" s="92"/>
      <c r="X13" s="68">
        <f>SUM(X11:X11)</f>
        <v>133.65</v>
      </c>
    </row>
    <row r="15" spans="1:25" x14ac:dyDescent="0.7">
      <c r="A15" s="142"/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dimension ref="A1:Y15"/>
  <sheetViews>
    <sheetView zoomScale="90" zoomScaleNormal="90" workbookViewId="0">
      <selection activeCell="I14" sqref="I14"/>
    </sheetView>
  </sheetViews>
  <sheetFormatPr defaultColWidth="9" defaultRowHeight="21" x14ac:dyDescent="0.7"/>
  <cols>
    <col min="1" max="1" width="4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701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7"/>
      <c r="B4" s="197"/>
      <c r="C4" s="197"/>
      <c r="D4" s="197"/>
      <c r="E4" s="197"/>
      <c r="F4" s="83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8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9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00"/>
      <c r="X10" s="464"/>
    </row>
    <row r="11" spans="1:25" s="1" customFormat="1" x14ac:dyDescent="0.7">
      <c r="A11" s="99">
        <v>1</v>
      </c>
      <c r="B11" s="59" t="s">
        <v>624</v>
      </c>
      <c r="C11" s="59">
        <v>1</v>
      </c>
      <c r="D11" s="59">
        <v>11</v>
      </c>
      <c r="E11" s="59">
        <v>2</v>
      </c>
      <c r="F11" s="59">
        <v>17</v>
      </c>
      <c r="G11" s="59">
        <v>4617</v>
      </c>
      <c r="H11" s="59">
        <v>150</v>
      </c>
      <c r="I11" s="77">
        <f>H11*G11</f>
        <v>692550</v>
      </c>
      <c r="J11" s="1">
        <v>1</v>
      </c>
      <c r="N11" s="17"/>
      <c r="O11" s="16"/>
      <c r="P11" s="16"/>
      <c r="S11" s="16"/>
      <c r="T11" s="17">
        <f>I11</f>
        <v>692550</v>
      </c>
      <c r="U11" s="82">
        <v>0</v>
      </c>
      <c r="V11" s="17">
        <f>T11+U11</f>
        <v>692550</v>
      </c>
      <c r="W11" s="76">
        <v>0.01</v>
      </c>
      <c r="X11" s="17">
        <f>V11*W11%</f>
        <v>69.25500000000001</v>
      </c>
      <c r="Y11" s="29"/>
    </row>
    <row r="12" spans="1:25" s="29" customFormat="1" x14ac:dyDescent="0.7">
      <c r="A12" s="99">
        <v>2</v>
      </c>
      <c r="B12" s="59" t="s">
        <v>624</v>
      </c>
      <c r="C12" s="59">
        <v>1</v>
      </c>
      <c r="D12" s="59">
        <v>0</v>
      </c>
      <c r="E12" s="59">
        <v>3</v>
      </c>
      <c r="F12" s="59">
        <v>62</v>
      </c>
      <c r="G12" s="59">
        <v>362</v>
      </c>
      <c r="H12" s="59">
        <v>250</v>
      </c>
      <c r="I12" s="77">
        <f>H12*G12</f>
        <v>90500</v>
      </c>
      <c r="J12" s="1"/>
      <c r="K12" s="1"/>
      <c r="L12" s="1"/>
      <c r="M12" s="1"/>
      <c r="N12" s="17"/>
      <c r="O12" s="16"/>
      <c r="P12" s="16"/>
      <c r="Q12" s="1"/>
      <c r="R12" s="1"/>
      <c r="S12" s="16"/>
      <c r="T12" s="17">
        <f>I12</f>
        <v>90500</v>
      </c>
      <c r="U12" s="82">
        <v>0</v>
      </c>
      <c r="V12" s="17">
        <f>T12+U12</f>
        <v>90500</v>
      </c>
      <c r="W12" s="76">
        <v>0.01</v>
      </c>
      <c r="X12" s="17">
        <f>V12*W12%</f>
        <v>9.0500000000000007</v>
      </c>
    </row>
    <row r="13" spans="1:25" x14ac:dyDescent="0.7">
      <c r="V13" s="68">
        <f>SUM(V11:V12)</f>
        <v>783050</v>
      </c>
      <c r="W13" s="92"/>
      <c r="X13" s="68">
        <f>SUM(X11:X12)</f>
        <v>78.305000000000007</v>
      </c>
    </row>
    <row r="15" spans="1:25" x14ac:dyDescent="0.7">
      <c r="A15" s="142"/>
    </row>
  </sheetData>
  <mergeCells count="29">
    <mergeCell ref="V5:V10"/>
    <mergeCell ref="X5:X10"/>
    <mergeCell ref="L6:L10"/>
    <mergeCell ref="M6:M10"/>
    <mergeCell ref="N6:N10"/>
    <mergeCell ref="O6:O10"/>
    <mergeCell ref="P6:P10"/>
    <mergeCell ref="R7:R10"/>
    <mergeCell ref="A6:A10"/>
    <mergeCell ref="B6:B10"/>
    <mergeCell ref="C6:C10"/>
    <mergeCell ref="I6:I10"/>
    <mergeCell ref="J6:J10"/>
    <mergeCell ref="K6:K10"/>
    <mergeCell ref="D8:D10"/>
    <mergeCell ref="E8:E10"/>
    <mergeCell ref="A2:X2"/>
    <mergeCell ref="A3:X3"/>
    <mergeCell ref="A5:I5"/>
    <mergeCell ref="J5:S5"/>
    <mergeCell ref="T5:T10"/>
    <mergeCell ref="U5:U10"/>
    <mergeCell ref="D6:F7"/>
    <mergeCell ref="G6:G10"/>
    <mergeCell ref="H6:H10"/>
    <mergeCell ref="Q6:R6"/>
    <mergeCell ref="F8:F10"/>
    <mergeCell ref="S6:S10"/>
    <mergeCell ref="Q7:Q10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dimension ref="A1:Y17"/>
  <sheetViews>
    <sheetView topLeftCell="C1" zoomScale="90" zoomScaleNormal="90" workbookViewId="0">
      <selection activeCell="M17" sqref="M17"/>
    </sheetView>
  </sheetViews>
  <sheetFormatPr defaultColWidth="9" defaultRowHeight="21" x14ac:dyDescent="0.7"/>
  <cols>
    <col min="1" max="1" width="3.6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9.16406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703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7"/>
      <c r="B4" s="197"/>
      <c r="C4" s="197"/>
      <c r="D4" s="197"/>
      <c r="E4" s="197"/>
      <c r="F4" s="83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8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9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00"/>
      <c r="X10" s="464"/>
    </row>
    <row r="11" spans="1:25" s="1" customFormat="1" x14ac:dyDescent="0.7">
      <c r="A11" s="99">
        <v>1</v>
      </c>
      <c r="B11" s="59" t="s">
        <v>624</v>
      </c>
      <c r="C11" s="59">
        <v>1</v>
      </c>
      <c r="D11" s="99">
        <v>12</v>
      </c>
      <c r="E11" s="99">
        <v>1</v>
      </c>
      <c r="F11" s="99">
        <v>60</v>
      </c>
      <c r="G11" s="99">
        <v>4960</v>
      </c>
      <c r="H11" s="99">
        <v>130</v>
      </c>
      <c r="I11" s="90">
        <f>H11*G11</f>
        <v>644800</v>
      </c>
      <c r="J11" s="1">
        <v>1</v>
      </c>
      <c r="N11" s="17"/>
      <c r="O11" s="16"/>
      <c r="P11" s="16"/>
      <c r="S11" s="16"/>
      <c r="T11" s="17">
        <f>I11</f>
        <v>644800</v>
      </c>
      <c r="U11" s="82">
        <v>0</v>
      </c>
      <c r="V11" s="17">
        <f>T11+U11</f>
        <v>644800</v>
      </c>
      <c r="W11" s="76">
        <v>0.01</v>
      </c>
      <c r="X11" s="17">
        <f>V11*W11%</f>
        <v>64.48</v>
      </c>
      <c r="Y11" s="29"/>
    </row>
    <row r="12" spans="1:25" s="29" customFormat="1" x14ac:dyDescent="0.7">
      <c r="A12" s="99">
        <v>2</v>
      </c>
      <c r="B12" s="230">
        <v>6971</v>
      </c>
      <c r="C12" s="59"/>
      <c r="D12" s="28">
        <v>8</v>
      </c>
      <c r="E12" s="28">
        <v>1</v>
      </c>
      <c r="F12" s="28">
        <v>79</v>
      </c>
      <c r="G12" s="99">
        <v>3379</v>
      </c>
      <c r="H12" s="99">
        <v>125</v>
      </c>
      <c r="I12" s="90">
        <f t="shared" ref="I12:I13" si="0">H12*G12</f>
        <v>422375</v>
      </c>
      <c r="J12" s="1"/>
      <c r="K12" s="1"/>
      <c r="L12" s="1"/>
      <c r="M12" s="1"/>
      <c r="N12" s="17"/>
      <c r="O12" s="16"/>
      <c r="P12" s="16"/>
      <c r="Q12" s="1"/>
      <c r="R12" s="1"/>
      <c r="S12" s="16"/>
      <c r="T12" s="17">
        <f t="shared" ref="T12:T13" si="1">I12</f>
        <v>422375</v>
      </c>
      <c r="U12" s="82">
        <f>T12</f>
        <v>422375</v>
      </c>
      <c r="V12" s="17">
        <v>0</v>
      </c>
      <c r="W12" s="76"/>
      <c r="X12" s="17">
        <v>0</v>
      </c>
    </row>
    <row r="13" spans="1:25" s="29" customFormat="1" x14ac:dyDescent="0.7">
      <c r="A13" s="99">
        <v>3</v>
      </c>
      <c r="B13" s="230">
        <v>10306</v>
      </c>
      <c r="C13" s="59"/>
      <c r="D13" s="28">
        <v>4</v>
      </c>
      <c r="E13" s="28">
        <v>0</v>
      </c>
      <c r="F13" s="28">
        <v>96</v>
      </c>
      <c r="G13" s="99">
        <v>1696</v>
      </c>
      <c r="H13" s="99">
        <v>100</v>
      </c>
      <c r="I13" s="90">
        <f t="shared" si="0"/>
        <v>169600</v>
      </c>
      <c r="J13" s="1"/>
      <c r="K13" s="1"/>
      <c r="L13" s="1"/>
      <c r="M13" s="1"/>
      <c r="N13" s="17"/>
      <c r="O13" s="16"/>
      <c r="P13" s="16"/>
      <c r="Q13" s="1"/>
      <c r="R13" s="1"/>
      <c r="S13" s="16"/>
      <c r="T13" s="17">
        <f t="shared" si="1"/>
        <v>169600</v>
      </c>
      <c r="U13" s="82">
        <f>T13</f>
        <v>169600</v>
      </c>
      <c r="V13" s="17">
        <v>0</v>
      </c>
      <c r="W13" s="76"/>
      <c r="X13" s="17">
        <v>0</v>
      </c>
    </row>
    <row r="14" spans="1:25" x14ac:dyDescent="0.7">
      <c r="V14" s="68">
        <f>SUM(V11:V11)</f>
        <v>644800</v>
      </c>
      <c r="W14" s="92"/>
      <c r="X14" s="68">
        <f>SUM(X11:X11)</f>
        <v>64.48</v>
      </c>
    </row>
    <row r="16" spans="1:25" x14ac:dyDescent="0.7">
      <c r="A16" s="142"/>
    </row>
    <row r="17" spans="22:22" x14ac:dyDescent="0.7">
      <c r="V17" s="3" t="s">
        <v>56</v>
      </c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dimension ref="A1:Y17"/>
  <sheetViews>
    <sheetView topLeftCell="F1" zoomScale="90" zoomScaleNormal="90" workbookViewId="0">
      <selection activeCell="L21" sqref="L21"/>
    </sheetView>
  </sheetViews>
  <sheetFormatPr defaultColWidth="9" defaultRowHeight="21" x14ac:dyDescent="0.7"/>
  <cols>
    <col min="1" max="1" width="4.082031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1.9140625" style="3" customWidth="1"/>
    <col min="21" max="21" width="8.91406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702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7"/>
      <c r="B4" s="197"/>
      <c r="C4" s="197"/>
      <c r="D4" s="197"/>
      <c r="E4" s="197"/>
      <c r="F4" s="83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8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9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00"/>
      <c r="X10" s="464"/>
    </row>
    <row r="11" spans="1:25" s="1" customFormat="1" x14ac:dyDescent="0.7">
      <c r="A11" s="99">
        <v>1</v>
      </c>
      <c r="B11" s="59" t="s">
        <v>624</v>
      </c>
      <c r="C11" s="59">
        <v>1</v>
      </c>
      <c r="D11" s="99">
        <v>3</v>
      </c>
      <c r="E11" s="99">
        <v>1</v>
      </c>
      <c r="F11" s="99">
        <v>33</v>
      </c>
      <c r="G11" s="99">
        <v>1333</v>
      </c>
      <c r="H11" s="99">
        <v>250</v>
      </c>
      <c r="I11" s="90">
        <f>H11*G11</f>
        <v>333250</v>
      </c>
      <c r="J11" s="1">
        <v>1</v>
      </c>
      <c r="N11" s="17"/>
      <c r="O11" s="16"/>
      <c r="P11" s="16"/>
      <c r="S11" s="16"/>
      <c r="T11" s="17">
        <f>I11</f>
        <v>333250</v>
      </c>
      <c r="U11" s="82">
        <v>0</v>
      </c>
      <c r="V11" s="17">
        <f>T11+U11</f>
        <v>333250</v>
      </c>
      <c r="W11" s="76">
        <v>0.01</v>
      </c>
      <c r="X11" s="17">
        <f>V11*W11%</f>
        <v>33.325000000000003</v>
      </c>
      <c r="Y11" s="29"/>
    </row>
    <row r="12" spans="1:25" s="29" customFormat="1" x14ac:dyDescent="0.7">
      <c r="A12" s="99">
        <v>2</v>
      </c>
      <c r="B12" s="230" t="s">
        <v>849</v>
      </c>
      <c r="C12" s="59"/>
      <c r="D12" s="28">
        <v>10</v>
      </c>
      <c r="E12" s="28">
        <v>0</v>
      </c>
      <c r="F12" s="28">
        <v>44</v>
      </c>
      <c r="G12" s="99">
        <v>4044</v>
      </c>
      <c r="H12" s="99">
        <v>125</v>
      </c>
      <c r="I12" s="90">
        <f t="shared" ref="I12:I14" si="0">H12*G12</f>
        <v>505500</v>
      </c>
      <c r="J12" s="1"/>
      <c r="K12" s="1"/>
      <c r="L12" s="1"/>
      <c r="M12" s="1"/>
      <c r="N12" s="17"/>
      <c r="O12" s="16"/>
      <c r="P12" s="16"/>
      <c r="Q12" s="1"/>
      <c r="R12" s="1"/>
      <c r="S12" s="16"/>
      <c r="T12" s="17">
        <f t="shared" ref="T12:T14" si="1">I12</f>
        <v>505500</v>
      </c>
      <c r="U12" s="82">
        <f>T12</f>
        <v>505500</v>
      </c>
      <c r="V12" s="17">
        <v>0</v>
      </c>
      <c r="W12" s="76"/>
      <c r="X12" s="17">
        <v>0</v>
      </c>
    </row>
    <row r="13" spans="1:25" s="29" customFormat="1" x14ac:dyDescent="0.7">
      <c r="A13" s="99">
        <v>3</v>
      </c>
      <c r="B13" s="230" t="s">
        <v>850</v>
      </c>
      <c r="C13" s="59"/>
      <c r="D13" s="28">
        <v>4</v>
      </c>
      <c r="E13" s="28">
        <v>0</v>
      </c>
      <c r="F13" s="28">
        <v>6</v>
      </c>
      <c r="G13" s="99">
        <v>1606</v>
      </c>
      <c r="H13" s="99">
        <v>150</v>
      </c>
      <c r="I13" s="90">
        <f t="shared" si="0"/>
        <v>240900</v>
      </c>
      <c r="J13" s="1"/>
      <c r="K13" s="1"/>
      <c r="L13" s="1"/>
      <c r="M13" s="1"/>
      <c r="N13" s="17"/>
      <c r="O13" s="16"/>
      <c r="P13" s="16"/>
      <c r="Q13" s="1"/>
      <c r="R13" s="1"/>
      <c r="S13" s="16"/>
      <c r="T13" s="17">
        <f t="shared" si="1"/>
        <v>240900</v>
      </c>
      <c r="U13" s="82">
        <f t="shared" ref="U13:U14" si="2">T13</f>
        <v>240900</v>
      </c>
      <c r="V13" s="17">
        <v>0</v>
      </c>
      <c r="W13" s="76"/>
      <c r="X13" s="17">
        <v>0</v>
      </c>
    </row>
    <row r="14" spans="1:25" s="29" customFormat="1" x14ac:dyDescent="0.7">
      <c r="A14" s="99">
        <v>4</v>
      </c>
      <c r="B14" s="230" t="s">
        <v>851</v>
      </c>
      <c r="C14" s="59"/>
      <c r="D14" s="28">
        <v>3</v>
      </c>
      <c r="E14" s="28">
        <v>2</v>
      </c>
      <c r="F14" s="28">
        <v>33</v>
      </c>
      <c r="G14" s="99">
        <v>1433</v>
      </c>
      <c r="H14" s="99">
        <v>300</v>
      </c>
      <c r="I14" s="90">
        <f t="shared" si="0"/>
        <v>429900</v>
      </c>
      <c r="J14" s="1"/>
      <c r="K14" s="1"/>
      <c r="L14" s="1"/>
      <c r="M14" s="1"/>
      <c r="N14" s="17"/>
      <c r="O14" s="16"/>
      <c r="P14" s="16"/>
      <c r="Q14" s="1"/>
      <c r="R14" s="1"/>
      <c r="S14" s="16"/>
      <c r="T14" s="17">
        <f t="shared" si="1"/>
        <v>429900</v>
      </c>
      <c r="U14" s="82">
        <f t="shared" si="2"/>
        <v>429900</v>
      </c>
      <c r="V14" s="17">
        <v>0</v>
      </c>
      <c r="W14" s="76"/>
      <c r="X14" s="17">
        <v>0</v>
      </c>
    </row>
    <row r="15" spans="1:25" x14ac:dyDescent="0.7">
      <c r="V15" s="68">
        <f>SUM(V11:V11)</f>
        <v>333250</v>
      </c>
      <c r="W15" s="92"/>
      <c r="X15" s="68">
        <f>SUM(X11:X11)</f>
        <v>33.325000000000003</v>
      </c>
    </row>
    <row r="17" spans="1:1" x14ac:dyDescent="0.7">
      <c r="A17" s="142"/>
    </row>
  </sheetData>
  <mergeCells count="29">
    <mergeCell ref="A2:X2"/>
    <mergeCell ref="A3:X3"/>
    <mergeCell ref="X5:X10"/>
    <mergeCell ref="B6:B10"/>
    <mergeCell ref="A6:A10"/>
    <mergeCell ref="Q6:R6"/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U5:U10"/>
    <mergeCell ref="V5:V10"/>
    <mergeCell ref="C6:C10"/>
    <mergeCell ref="D6:F7"/>
    <mergeCell ref="G6:G10"/>
    <mergeCell ref="H6:H10"/>
    <mergeCell ref="I6:I10"/>
    <mergeCell ref="J6:J10"/>
    <mergeCell ref="O6:O10"/>
    <mergeCell ref="P6:P10"/>
    <mergeCell ref="J5:S5"/>
    <mergeCell ref="A5:I5"/>
    <mergeCell ref="T5:T10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dimension ref="A1:Y16"/>
  <sheetViews>
    <sheetView topLeftCell="F1" zoomScale="90" zoomScaleNormal="90" workbookViewId="0">
      <selection activeCell="K23" sqref="K23"/>
    </sheetView>
  </sheetViews>
  <sheetFormatPr defaultColWidth="9" defaultRowHeight="21" x14ac:dyDescent="0.7"/>
  <cols>
    <col min="1" max="1" width="3.6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9" width="10.5820312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704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7"/>
      <c r="B4" s="197"/>
      <c r="C4" s="197"/>
      <c r="D4" s="197"/>
      <c r="E4" s="197"/>
      <c r="F4" s="83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8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9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00"/>
      <c r="X10" s="464"/>
    </row>
    <row r="11" spans="1:25" s="355" customFormat="1" ht="18.75" customHeight="1" x14ac:dyDescent="0.7">
      <c r="A11" s="231">
        <v>1</v>
      </c>
      <c r="B11" s="59" t="s">
        <v>624</v>
      </c>
      <c r="C11" s="59">
        <v>1</v>
      </c>
      <c r="D11" s="99">
        <v>9</v>
      </c>
      <c r="E11" s="99">
        <v>3</v>
      </c>
      <c r="F11" s="99">
        <v>45</v>
      </c>
      <c r="G11" s="99">
        <v>3945</v>
      </c>
      <c r="H11" s="99">
        <v>200</v>
      </c>
      <c r="I11" s="27">
        <f>H11*G11</f>
        <v>789000</v>
      </c>
      <c r="J11" s="1">
        <v>1</v>
      </c>
      <c r="K11" s="1"/>
      <c r="L11" s="1"/>
      <c r="M11" s="1"/>
      <c r="N11" s="17"/>
      <c r="O11" s="16"/>
      <c r="P11" s="16"/>
      <c r="Q11" s="1"/>
      <c r="R11" s="1"/>
      <c r="S11" s="16"/>
      <c r="T11" s="17">
        <f>I11</f>
        <v>789000</v>
      </c>
      <c r="U11" s="252">
        <v>0</v>
      </c>
      <c r="V11" s="101">
        <f>T11+U11</f>
        <v>789000</v>
      </c>
      <c r="W11" s="76">
        <v>0.01</v>
      </c>
      <c r="X11" s="17">
        <f>V11*W11%</f>
        <v>78.900000000000006</v>
      </c>
    </row>
    <row r="12" spans="1:25" s="355" customFormat="1" ht="19.5" customHeight="1" x14ac:dyDescent="0.7">
      <c r="A12" s="231">
        <v>2</v>
      </c>
      <c r="B12" s="230" t="s">
        <v>744</v>
      </c>
      <c r="C12" s="232"/>
      <c r="D12" s="28">
        <v>0</v>
      </c>
      <c r="E12" s="28">
        <v>3</v>
      </c>
      <c r="F12" s="28">
        <v>86</v>
      </c>
      <c r="G12" s="232">
        <v>386</v>
      </c>
      <c r="H12" s="232">
        <v>125</v>
      </c>
      <c r="I12" s="234">
        <f>H12*G12</f>
        <v>48250</v>
      </c>
      <c r="J12" s="231"/>
      <c r="K12" s="232"/>
      <c r="L12" s="232"/>
      <c r="M12" s="232"/>
      <c r="N12" s="232"/>
      <c r="O12" s="234"/>
      <c r="P12" s="232"/>
      <c r="Q12" s="232"/>
      <c r="R12" s="235"/>
      <c r="S12" s="232"/>
      <c r="T12" s="353">
        <f>I12</f>
        <v>48250</v>
      </c>
      <c r="U12" s="236">
        <f>T12</f>
        <v>48250</v>
      </c>
      <c r="V12" s="372">
        <v>0</v>
      </c>
      <c r="W12" s="232"/>
      <c r="X12" s="354"/>
    </row>
    <row r="13" spans="1:25" s="1" customFormat="1" x14ac:dyDescent="0.7">
      <c r="A13" s="99">
        <v>3</v>
      </c>
      <c r="B13" s="230" t="s">
        <v>745</v>
      </c>
      <c r="C13" s="232"/>
      <c r="D13" s="28">
        <v>1</v>
      </c>
      <c r="E13" s="28">
        <v>2</v>
      </c>
      <c r="F13" s="28">
        <v>55</v>
      </c>
      <c r="G13" s="232">
        <v>655</v>
      </c>
      <c r="H13" s="232">
        <v>125</v>
      </c>
      <c r="I13" s="234">
        <f>H13*G13</f>
        <v>81875</v>
      </c>
      <c r="J13" s="231"/>
      <c r="K13" s="232"/>
      <c r="L13" s="232"/>
      <c r="M13" s="232"/>
      <c r="N13" s="232"/>
      <c r="O13" s="234"/>
      <c r="P13" s="232"/>
      <c r="Q13" s="232"/>
      <c r="R13" s="235"/>
      <c r="S13" s="232"/>
      <c r="T13" s="353">
        <f>I13</f>
        <v>81875</v>
      </c>
      <c r="U13" s="236">
        <f>T13</f>
        <v>81875</v>
      </c>
      <c r="V13" s="372">
        <v>0</v>
      </c>
      <c r="W13" s="232"/>
      <c r="X13" s="354"/>
      <c r="Y13" s="29"/>
    </row>
    <row r="14" spans="1:25" x14ac:dyDescent="0.7">
      <c r="V14" s="151">
        <f>SUM(V11:V13)</f>
        <v>789000</v>
      </c>
      <c r="W14" s="92"/>
      <c r="X14" s="68">
        <f>SUM(X11:X13)</f>
        <v>78.900000000000006</v>
      </c>
    </row>
    <row r="16" spans="1:25" x14ac:dyDescent="0.7">
      <c r="A16" s="142"/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dimension ref="A1:Y19"/>
  <sheetViews>
    <sheetView topLeftCell="I1" zoomScale="90" zoomScaleNormal="90" workbookViewId="0">
      <selection activeCell="M22" sqref="M22"/>
    </sheetView>
  </sheetViews>
  <sheetFormatPr defaultColWidth="9" defaultRowHeight="21" x14ac:dyDescent="0.7"/>
  <cols>
    <col min="1" max="1" width="4.082031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2.08203125" style="3" customWidth="1"/>
    <col min="21" max="21" width="9.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705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7"/>
      <c r="B4" s="197"/>
      <c r="C4" s="197"/>
      <c r="D4" s="197"/>
      <c r="E4" s="197"/>
      <c r="F4" s="83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8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9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00"/>
      <c r="X10" s="464"/>
    </row>
    <row r="11" spans="1:25" s="1" customFormat="1" x14ac:dyDescent="0.7">
      <c r="A11" s="99">
        <v>1</v>
      </c>
      <c r="B11" s="59" t="s">
        <v>624</v>
      </c>
      <c r="C11" s="59">
        <v>1</v>
      </c>
      <c r="D11" s="59">
        <v>25</v>
      </c>
      <c r="E11" s="59">
        <v>1</v>
      </c>
      <c r="F11" s="59">
        <v>60</v>
      </c>
      <c r="G11" s="393">
        <v>10160</v>
      </c>
      <c r="H11" s="99">
        <v>130</v>
      </c>
      <c r="I11" s="77">
        <f>H11*G11</f>
        <v>1320800</v>
      </c>
      <c r="J11" s="1">
        <v>1</v>
      </c>
      <c r="N11" s="17"/>
      <c r="O11" s="16"/>
      <c r="P11" s="16"/>
      <c r="S11" s="16"/>
      <c r="T11" s="17">
        <f>I11</f>
        <v>1320800</v>
      </c>
      <c r="U11" s="82">
        <v>0</v>
      </c>
      <c r="V11" s="17">
        <f>T11+U11</f>
        <v>1320800</v>
      </c>
      <c r="W11" s="76">
        <v>0.01</v>
      </c>
      <c r="X11" s="17">
        <f>V11*W11%</f>
        <v>132.08000000000001</v>
      </c>
      <c r="Y11" s="29"/>
    </row>
    <row r="12" spans="1:25" s="29" customFormat="1" x14ac:dyDescent="0.7">
      <c r="A12" s="99">
        <v>2</v>
      </c>
      <c r="B12" s="230" t="s">
        <v>844</v>
      </c>
      <c r="C12" s="59"/>
      <c r="D12" s="28">
        <v>5</v>
      </c>
      <c r="E12" s="28">
        <v>3</v>
      </c>
      <c r="F12" s="28">
        <v>80</v>
      </c>
      <c r="G12" s="99">
        <v>2380</v>
      </c>
      <c r="H12" s="99">
        <v>125</v>
      </c>
      <c r="I12" s="77">
        <f t="shared" ref="I12:I16" si="0">H12*G12</f>
        <v>297500</v>
      </c>
      <c r="J12" s="1"/>
      <c r="K12" s="1"/>
      <c r="L12" s="1"/>
      <c r="M12" s="1"/>
      <c r="N12" s="17"/>
      <c r="O12" s="16"/>
      <c r="P12" s="16"/>
      <c r="Q12" s="1"/>
      <c r="R12" s="1"/>
      <c r="S12" s="16"/>
      <c r="T12" s="17">
        <f t="shared" ref="T12:T16" si="1">I12</f>
        <v>297500</v>
      </c>
      <c r="U12" s="82">
        <f>T12</f>
        <v>297500</v>
      </c>
      <c r="V12" s="17">
        <v>0</v>
      </c>
      <c r="W12" s="76"/>
      <c r="X12" s="17">
        <v>0</v>
      </c>
    </row>
    <row r="13" spans="1:25" s="29" customFormat="1" x14ac:dyDescent="0.7">
      <c r="A13" s="99">
        <v>3</v>
      </c>
      <c r="B13" s="230" t="s">
        <v>845</v>
      </c>
      <c r="C13" s="59"/>
      <c r="D13" s="28">
        <v>3</v>
      </c>
      <c r="E13" s="28">
        <v>2</v>
      </c>
      <c r="F13" s="28">
        <v>60</v>
      </c>
      <c r="G13" s="99">
        <v>1460</v>
      </c>
      <c r="H13" s="99">
        <v>100</v>
      </c>
      <c r="I13" s="77">
        <f t="shared" si="0"/>
        <v>146000</v>
      </c>
      <c r="J13" s="1"/>
      <c r="K13" s="1"/>
      <c r="L13" s="1"/>
      <c r="M13" s="1"/>
      <c r="N13" s="17"/>
      <c r="O13" s="16"/>
      <c r="P13" s="16"/>
      <c r="Q13" s="1"/>
      <c r="R13" s="1"/>
      <c r="S13" s="16"/>
      <c r="T13" s="17">
        <f t="shared" si="1"/>
        <v>146000</v>
      </c>
      <c r="U13" s="82">
        <f t="shared" ref="U13:U16" si="2">T13</f>
        <v>146000</v>
      </c>
      <c r="V13" s="17">
        <v>0</v>
      </c>
      <c r="W13" s="76"/>
      <c r="X13" s="17">
        <v>0</v>
      </c>
    </row>
    <row r="14" spans="1:25" s="29" customFormat="1" x14ac:dyDescent="0.7">
      <c r="A14" s="99">
        <v>4</v>
      </c>
      <c r="B14" s="230" t="s">
        <v>846</v>
      </c>
      <c r="C14" s="59"/>
      <c r="D14" s="28">
        <v>3</v>
      </c>
      <c r="E14" s="28">
        <v>2</v>
      </c>
      <c r="F14" s="28">
        <v>53</v>
      </c>
      <c r="G14" s="99">
        <v>1453</v>
      </c>
      <c r="H14" s="99">
        <v>125</v>
      </c>
      <c r="I14" s="77">
        <f t="shared" si="0"/>
        <v>181625</v>
      </c>
      <c r="J14" s="1"/>
      <c r="K14" s="1"/>
      <c r="L14" s="1"/>
      <c r="M14" s="1"/>
      <c r="N14" s="17"/>
      <c r="O14" s="16"/>
      <c r="P14" s="16"/>
      <c r="Q14" s="1"/>
      <c r="R14" s="1"/>
      <c r="S14" s="16"/>
      <c r="T14" s="17">
        <f t="shared" si="1"/>
        <v>181625</v>
      </c>
      <c r="U14" s="82">
        <f t="shared" si="2"/>
        <v>181625</v>
      </c>
      <c r="V14" s="17">
        <v>0</v>
      </c>
      <c r="W14" s="76"/>
      <c r="X14" s="17">
        <v>0</v>
      </c>
    </row>
    <row r="15" spans="1:25" s="29" customFormat="1" x14ac:dyDescent="0.7">
      <c r="A15" s="99">
        <v>5</v>
      </c>
      <c r="B15" s="230" t="s">
        <v>847</v>
      </c>
      <c r="C15" s="59"/>
      <c r="D15" s="28">
        <v>6</v>
      </c>
      <c r="E15" s="28">
        <v>2</v>
      </c>
      <c r="F15" s="28">
        <v>2</v>
      </c>
      <c r="G15" s="99">
        <v>2602</v>
      </c>
      <c r="H15" s="99">
        <v>150</v>
      </c>
      <c r="I15" s="77">
        <f t="shared" si="0"/>
        <v>390300</v>
      </c>
      <c r="J15" s="1"/>
      <c r="K15" s="1"/>
      <c r="L15" s="1"/>
      <c r="M15" s="1"/>
      <c r="N15" s="17"/>
      <c r="O15" s="16"/>
      <c r="P15" s="16"/>
      <c r="Q15" s="1"/>
      <c r="R15" s="1"/>
      <c r="S15" s="16"/>
      <c r="T15" s="17">
        <f t="shared" si="1"/>
        <v>390300</v>
      </c>
      <c r="U15" s="82">
        <f t="shared" si="2"/>
        <v>390300</v>
      </c>
      <c r="V15" s="17">
        <v>0</v>
      </c>
      <c r="W15" s="76"/>
      <c r="X15" s="17">
        <v>0</v>
      </c>
    </row>
    <row r="16" spans="1:25" s="29" customFormat="1" x14ac:dyDescent="0.7">
      <c r="A16" s="99">
        <v>6</v>
      </c>
      <c r="B16" s="230" t="s">
        <v>848</v>
      </c>
      <c r="C16" s="59"/>
      <c r="D16" s="28">
        <v>7</v>
      </c>
      <c r="E16" s="28">
        <v>0</v>
      </c>
      <c r="F16" s="28">
        <v>3</v>
      </c>
      <c r="G16" s="99">
        <v>2803</v>
      </c>
      <c r="H16" s="99">
        <v>125</v>
      </c>
      <c r="I16" s="77">
        <f t="shared" si="0"/>
        <v>350375</v>
      </c>
      <c r="J16" s="1"/>
      <c r="K16" s="1"/>
      <c r="L16" s="1"/>
      <c r="M16" s="1"/>
      <c r="N16" s="17"/>
      <c r="O16" s="16"/>
      <c r="P16" s="16"/>
      <c r="Q16" s="1"/>
      <c r="R16" s="1"/>
      <c r="S16" s="16"/>
      <c r="T16" s="17">
        <f t="shared" si="1"/>
        <v>350375</v>
      </c>
      <c r="U16" s="82">
        <f t="shared" si="2"/>
        <v>350375</v>
      </c>
      <c r="V16" s="17">
        <v>0</v>
      </c>
      <c r="W16" s="76"/>
      <c r="X16" s="17">
        <v>0</v>
      </c>
    </row>
    <row r="17" spans="1:24" x14ac:dyDescent="0.7">
      <c r="V17" s="68">
        <f>SUM(V11:V11)</f>
        <v>1320800</v>
      </c>
      <c r="W17" s="92"/>
      <c r="X17" s="68">
        <f>SUM(X11:X11)</f>
        <v>132.08000000000001</v>
      </c>
    </row>
    <row r="18" spans="1:24" x14ac:dyDescent="0.7">
      <c r="V18" s="4"/>
    </row>
    <row r="19" spans="1:24" x14ac:dyDescent="0.7">
      <c r="A19" s="142"/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dimension ref="A1:DA15"/>
  <sheetViews>
    <sheetView topLeftCell="M1" zoomScale="90" zoomScaleNormal="90" workbookViewId="0">
      <selection activeCell="S18" sqref="S18"/>
    </sheetView>
  </sheetViews>
  <sheetFormatPr defaultColWidth="9" defaultRowHeight="21" x14ac:dyDescent="0.7"/>
  <cols>
    <col min="1" max="1" width="3.582031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9.16406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105" s="411" customFormat="1" ht="24" x14ac:dyDescent="0.8">
      <c r="V1" s="412" t="s">
        <v>491</v>
      </c>
    </row>
    <row r="2" spans="1:10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105" s="411" customFormat="1" ht="24" x14ac:dyDescent="0.8">
      <c r="A3" s="474" t="s">
        <v>706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105" x14ac:dyDescent="0.7">
      <c r="A4" s="263"/>
      <c r="B4" s="263"/>
      <c r="C4" s="263"/>
      <c r="D4" s="263"/>
      <c r="E4" s="263"/>
      <c r="F4" s="8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</row>
    <row r="5" spans="1:10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64"/>
      <c r="X5" s="462" t="s">
        <v>62</v>
      </c>
    </row>
    <row r="6" spans="1:10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65"/>
      <c r="X6" s="463"/>
    </row>
    <row r="7" spans="1:10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65" t="s">
        <v>59</v>
      </c>
      <c r="X7" s="463"/>
    </row>
    <row r="8" spans="1:10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65" t="s">
        <v>60</v>
      </c>
      <c r="X8" s="463"/>
    </row>
    <row r="9" spans="1:10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65" t="s">
        <v>61</v>
      </c>
      <c r="X9" s="463"/>
    </row>
    <row r="10" spans="1:10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66"/>
      <c r="X10" s="464"/>
    </row>
    <row r="11" spans="1:105" s="1" customFormat="1" x14ac:dyDescent="0.7">
      <c r="A11" s="99">
        <v>1</v>
      </c>
      <c r="B11" s="59" t="s">
        <v>624</v>
      </c>
      <c r="C11" s="59">
        <v>1</v>
      </c>
      <c r="D11" s="59">
        <v>1</v>
      </c>
      <c r="E11" s="59">
        <v>0</v>
      </c>
      <c r="F11" s="59">
        <v>92</v>
      </c>
      <c r="G11" s="59">
        <v>492</v>
      </c>
      <c r="H11" s="59">
        <v>130</v>
      </c>
      <c r="I11" s="77">
        <f>H11*G11</f>
        <v>63960</v>
      </c>
      <c r="J11" s="1">
        <v>1</v>
      </c>
      <c r="N11" s="17"/>
      <c r="O11" s="16"/>
      <c r="P11" s="16"/>
      <c r="S11" s="16"/>
      <c r="T11" s="17">
        <f>I11</f>
        <v>63960</v>
      </c>
      <c r="U11" s="82">
        <v>0</v>
      </c>
      <c r="V11" s="17">
        <f>T11+U11</f>
        <v>63960</v>
      </c>
      <c r="W11" s="76">
        <v>0.01</v>
      </c>
      <c r="X11" s="17">
        <f>V11*W11%</f>
        <v>6.3959999999999999</v>
      </c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6"/>
    </row>
    <row r="12" spans="1:105" s="29" customFormat="1" x14ac:dyDescent="0.7">
      <c r="A12" s="59"/>
      <c r="B12" s="59"/>
      <c r="C12" s="59"/>
      <c r="D12" s="59"/>
      <c r="E12" s="59"/>
      <c r="F12" s="59"/>
      <c r="G12" s="59"/>
      <c r="H12" s="59"/>
      <c r="I12" s="77"/>
      <c r="J12" s="1">
        <v>2</v>
      </c>
      <c r="K12" s="59" t="s">
        <v>18</v>
      </c>
      <c r="L12" s="59" t="s">
        <v>22</v>
      </c>
      <c r="M12" s="59" t="s">
        <v>20</v>
      </c>
      <c r="N12" s="59">
        <v>10.5</v>
      </c>
      <c r="O12" s="321">
        <v>5500</v>
      </c>
      <c r="P12" s="321">
        <f>O12*N12</f>
        <v>57750</v>
      </c>
      <c r="Q12" s="322">
        <v>26</v>
      </c>
      <c r="R12" s="294">
        <v>24255</v>
      </c>
      <c r="S12" s="304">
        <f>P12-R12</f>
        <v>33495</v>
      </c>
      <c r="T12" s="17">
        <f>S12</f>
        <v>33495</v>
      </c>
      <c r="U12" s="82">
        <v>0</v>
      </c>
      <c r="V12" s="17">
        <f>T12</f>
        <v>33495</v>
      </c>
      <c r="W12" s="76">
        <v>0.3</v>
      </c>
      <c r="X12" s="17">
        <f>V12*W12%</f>
        <v>100.485</v>
      </c>
    </row>
    <row r="13" spans="1:105" x14ac:dyDescent="0.7">
      <c r="V13" s="145">
        <f>SUM(V11:V12)</f>
        <v>97455</v>
      </c>
      <c r="W13" s="92"/>
      <c r="X13" s="68">
        <f>SUM(X11:X12)</f>
        <v>106.881</v>
      </c>
    </row>
    <row r="15" spans="1:105" x14ac:dyDescent="0.7">
      <c r="A15" s="142"/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dimension ref="A1:Y14"/>
  <sheetViews>
    <sheetView topLeftCell="C1" zoomScale="90" zoomScaleNormal="90" workbookViewId="0">
      <selection activeCell="M23" sqref="M23"/>
    </sheetView>
  </sheetViews>
  <sheetFormatPr defaultColWidth="9" defaultRowHeight="21" x14ac:dyDescent="0.7"/>
  <cols>
    <col min="1" max="1" width="4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707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7"/>
      <c r="B4" s="197"/>
      <c r="C4" s="197"/>
      <c r="D4" s="197"/>
      <c r="E4" s="197"/>
      <c r="F4" s="83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8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9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00"/>
      <c r="X10" s="464"/>
    </row>
    <row r="11" spans="1:25" s="1" customFormat="1" x14ac:dyDescent="0.7">
      <c r="A11" s="28">
        <v>1</v>
      </c>
      <c r="B11" s="2" t="s">
        <v>47</v>
      </c>
      <c r="C11" s="2">
        <v>6</v>
      </c>
      <c r="D11" s="2">
        <v>12</v>
      </c>
      <c r="E11" s="2">
        <v>0</v>
      </c>
      <c r="F11" s="2">
        <v>50</v>
      </c>
      <c r="G11" s="2">
        <v>4850</v>
      </c>
      <c r="H11" s="2">
        <v>180</v>
      </c>
      <c r="I11" s="77">
        <f>H11*G11</f>
        <v>873000</v>
      </c>
      <c r="J11" s="1">
        <v>1</v>
      </c>
      <c r="N11" s="17"/>
      <c r="O11" s="16"/>
      <c r="P11" s="16"/>
      <c r="S11" s="16"/>
      <c r="T11" s="17">
        <f>I11</f>
        <v>873000</v>
      </c>
      <c r="U11" s="82">
        <v>0</v>
      </c>
      <c r="V11" s="17">
        <f>T11+U11</f>
        <v>873000</v>
      </c>
      <c r="W11" s="76">
        <v>0.01</v>
      </c>
      <c r="X11" s="17">
        <f>V11*W11%</f>
        <v>87.3</v>
      </c>
      <c r="Y11" s="29"/>
    </row>
    <row r="12" spans="1:25" x14ac:dyDescent="0.7">
      <c r="V12" s="68">
        <f>SUM(V11:V11)</f>
        <v>873000</v>
      </c>
      <c r="W12" s="92"/>
      <c r="X12" s="68">
        <f>SUM(X11:X11)</f>
        <v>87.3</v>
      </c>
    </row>
    <row r="14" spans="1:25" x14ac:dyDescent="0.7">
      <c r="A14" s="142"/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dimension ref="A1:Y14"/>
  <sheetViews>
    <sheetView zoomScale="90" zoomScaleNormal="90" workbookViewId="0">
      <selection activeCell="G18" sqref="G18"/>
    </sheetView>
  </sheetViews>
  <sheetFormatPr defaultColWidth="9" defaultRowHeight="21" x14ac:dyDescent="0.7"/>
  <cols>
    <col min="1" max="1" width="3.6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708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7"/>
      <c r="B4" s="197"/>
      <c r="C4" s="197"/>
      <c r="D4" s="197"/>
      <c r="E4" s="197"/>
      <c r="F4" s="83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8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9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00"/>
      <c r="X10" s="464"/>
    </row>
    <row r="11" spans="1:25" s="1" customFormat="1" x14ac:dyDescent="0.7">
      <c r="A11" s="28">
        <v>1</v>
      </c>
      <c r="B11" s="2" t="s">
        <v>47</v>
      </c>
      <c r="C11" s="2">
        <v>6</v>
      </c>
      <c r="D11" s="2">
        <v>8</v>
      </c>
      <c r="E11" s="2">
        <v>3</v>
      </c>
      <c r="F11" s="2">
        <v>90</v>
      </c>
      <c r="G11" s="2">
        <v>3590</v>
      </c>
      <c r="H11" s="2">
        <v>100</v>
      </c>
      <c r="I11" s="77">
        <f>H11*G11</f>
        <v>359000</v>
      </c>
      <c r="J11" s="1">
        <v>1</v>
      </c>
      <c r="N11" s="17"/>
      <c r="O11" s="16"/>
      <c r="P11" s="16"/>
      <c r="S11" s="16"/>
      <c r="T11" s="17">
        <f>I11</f>
        <v>359000</v>
      </c>
      <c r="U11" s="82">
        <v>0</v>
      </c>
      <c r="V11" s="17">
        <f>T11+U11</f>
        <v>359000</v>
      </c>
      <c r="W11" s="76">
        <v>0.01</v>
      </c>
      <c r="X11" s="17">
        <f>V11*W11%</f>
        <v>35.9</v>
      </c>
      <c r="Y11" s="29"/>
    </row>
    <row r="12" spans="1:25" x14ac:dyDescent="0.7">
      <c r="V12" s="68">
        <f>SUM(V11:V11)</f>
        <v>359000</v>
      </c>
      <c r="W12" s="92"/>
      <c r="X12" s="68">
        <f>SUM(X11:X11)</f>
        <v>35.9</v>
      </c>
    </row>
    <row r="14" spans="1:25" x14ac:dyDescent="0.7">
      <c r="A14" s="142"/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dimension ref="A1:Y17"/>
  <sheetViews>
    <sheetView topLeftCell="D1" zoomScale="90" zoomScaleNormal="90" workbookViewId="0">
      <selection activeCell="J18" sqref="J18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1.5" style="3" customWidth="1"/>
    <col min="21" max="21" width="10.3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x14ac:dyDescent="0.7">
      <c r="V1" s="201" t="s">
        <v>491</v>
      </c>
    </row>
    <row r="2" spans="1:25" s="141" customFormat="1" x14ac:dyDescent="0.7">
      <c r="A2" s="536" t="s">
        <v>58</v>
      </c>
      <c r="B2" s="536"/>
      <c r="C2" s="536"/>
      <c r="D2" s="536"/>
      <c r="E2" s="536"/>
      <c r="F2" s="536"/>
      <c r="G2" s="536"/>
      <c r="H2" s="536"/>
      <c r="I2" s="536"/>
      <c r="J2" s="536"/>
      <c r="K2" s="536"/>
      <c r="L2" s="536"/>
      <c r="M2" s="536"/>
      <c r="N2" s="536"/>
      <c r="O2" s="536"/>
      <c r="P2" s="536"/>
      <c r="Q2" s="536"/>
      <c r="R2" s="536"/>
      <c r="S2" s="536"/>
      <c r="T2" s="536"/>
      <c r="U2" s="536"/>
      <c r="V2" s="536"/>
      <c r="W2" s="536"/>
      <c r="X2" s="536"/>
    </row>
    <row r="3" spans="1:25" x14ac:dyDescent="0.7">
      <c r="A3" s="478" t="s">
        <v>709</v>
      </c>
      <c r="B3" s="478"/>
      <c r="C3" s="478"/>
      <c r="D3" s="478"/>
      <c r="E3" s="478"/>
      <c r="F3" s="478"/>
      <c r="G3" s="478"/>
      <c r="H3" s="478"/>
      <c r="I3" s="478"/>
      <c r="J3" s="478"/>
      <c r="K3" s="478"/>
      <c r="L3" s="478"/>
      <c r="M3" s="478"/>
      <c r="N3" s="478"/>
      <c r="O3" s="478"/>
      <c r="P3" s="478"/>
      <c r="Q3" s="478"/>
      <c r="R3" s="478"/>
      <c r="S3" s="478"/>
      <c r="T3" s="478"/>
      <c r="U3" s="478"/>
      <c r="V3" s="478"/>
      <c r="W3" s="478"/>
      <c r="X3" s="478"/>
    </row>
    <row r="4" spans="1:25" x14ac:dyDescent="0.7">
      <c r="A4" s="197"/>
      <c r="B4" s="197"/>
      <c r="C4" s="197"/>
      <c r="D4" s="197"/>
      <c r="E4" s="197"/>
      <c r="F4" s="83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8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9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00"/>
      <c r="X10" s="464"/>
    </row>
    <row r="11" spans="1:25" s="1" customFormat="1" x14ac:dyDescent="0.7">
      <c r="A11" s="28">
        <v>1</v>
      </c>
      <c r="B11" s="2" t="s">
        <v>47</v>
      </c>
      <c r="C11" s="2">
        <v>1</v>
      </c>
      <c r="D11" s="2">
        <v>7</v>
      </c>
      <c r="E11" s="2">
        <v>0</v>
      </c>
      <c r="F11" s="2">
        <v>0</v>
      </c>
      <c r="G11" s="2">
        <v>2800</v>
      </c>
      <c r="H11" s="2">
        <v>200</v>
      </c>
      <c r="I11" s="77">
        <f>H11*G11</f>
        <v>560000</v>
      </c>
      <c r="J11" s="1">
        <v>1</v>
      </c>
      <c r="N11" s="17"/>
      <c r="O11" s="16"/>
      <c r="P11" s="16"/>
      <c r="S11" s="16"/>
      <c r="T11" s="17">
        <f>I11</f>
        <v>560000</v>
      </c>
      <c r="U11" s="82">
        <v>0</v>
      </c>
      <c r="V11" s="17">
        <f>T11+U11</f>
        <v>560000</v>
      </c>
      <c r="W11" s="76">
        <v>0.01</v>
      </c>
      <c r="X11" s="17">
        <f>V11*W11%</f>
        <v>56</v>
      </c>
      <c r="Y11" s="29"/>
    </row>
    <row r="12" spans="1:25" s="29" customFormat="1" ht="24" x14ac:dyDescent="0.7">
      <c r="A12" s="28">
        <v>2</v>
      </c>
      <c r="B12" s="2" t="s">
        <v>772</v>
      </c>
      <c r="C12" s="2">
        <v>1</v>
      </c>
      <c r="D12" s="2">
        <v>4</v>
      </c>
      <c r="E12" s="2">
        <v>1</v>
      </c>
      <c r="F12" s="2">
        <v>7</v>
      </c>
      <c r="G12" s="2">
        <v>1707</v>
      </c>
      <c r="H12" s="2">
        <v>100</v>
      </c>
      <c r="I12" s="77">
        <f t="shared" ref="I12:I14" si="0">H12*G12</f>
        <v>170700</v>
      </c>
      <c r="J12" s="1">
        <v>2</v>
      </c>
      <c r="K12" s="1"/>
      <c r="L12" s="1"/>
      <c r="M12" s="1"/>
      <c r="N12" s="17"/>
      <c r="O12" s="16"/>
      <c r="P12" s="16"/>
      <c r="Q12" s="1"/>
      <c r="R12" s="1"/>
      <c r="S12" s="16"/>
      <c r="T12" s="17">
        <f t="shared" ref="T12:T14" si="1">I12</f>
        <v>170700</v>
      </c>
      <c r="U12" s="416">
        <f>T12</f>
        <v>170700</v>
      </c>
      <c r="V12" s="16">
        <v>0</v>
      </c>
      <c r="W12" s="76">
        <v>0</v>
      </c>
      <c r="X12" s="16">
        <v>0</v>
      </c>
    </row>
    <row r="13" spans="1:25" s="29" customFormat="1" ht="24" x14ac:dyDescent="0.7">
      <c r="A13" s="28">
        <v>3</v>
      </c>
      <c r="B13" s="2" t="s">
        <v>773</v>
      </c>
      <c r="C13" s="2">
        <v>1</v>
      </c>
      <c r="D13" s="2">
        <v>1</v>
      </c>
      <c r="E13" s="2">
        <v>0</v>
      </c>
      <c r="F13" s="2">
        <v>22</v>
      </c>
      <c r="G13" s="2">
        <v>422</v>
      </c>
      <c r="H13" s="2">
        <v>100</v>
      </c>
      <c r="I13" s="77">
        <f t="shared" si="0"/>
        <v>42200</v>
      </c>
      <c r="J13" s="1">
        <v>3</v>
      </c>
      <c r="K13" s="1"/>
      <c r="L13" s="1"/>
      <c r="M13" s="1"/>
      <c r="N13" s="17"/>
      <c r="O13" s="16"/>
      <c r="P13" s="16"/>
      <c r="Q13" s="1"/>
      <c r="R13" s="1"/>
      <c r="S13" s="16"/>
      <c r="T13" s="17">
        <f t="shared" si="1"/>
        <v>42200</v>
      </c>
      <c r="U13" s="416">
        <f t="shared" ref="U13:U14" si="2">T13</f>
        <v>42200</v>
      </c>
      <c r="V13" s="16">
        <v>0</v>
      </c>
      <c r="W13" s="76">
        <v>0</v>
      </c>
      <c r="X13" s="16">
        <v>0</v>
      </c>
    </row>
    <row r="14" spans="1:25" s="29" customFormat="1" ht="24" x14ac:dyDescent="0.7">
      <c r="A14" s="28">
        <v>4</v>
      </c>
      <c r="B14" s="2" t="s">
        <v>774</v>
      </c>
      <c r="C14" s="2">
        <v>1</v>
      </c>
      <c r="D14" s="2">
        <v>6</v>
      </c>
      <c r="E14" s="2">
        <v>3</v>
      </c>
      <c r="F14" s="2">
        <v>63</v>
      </c>
      <c r="G14" s="2">
        <v>2763</v>
      </c>
      <c r="H14" s="2">
        <v>100</v>
      </c>
      <c r="I14" s="77">
        <f t="shared" si="0"/>
        <v>276300</v>
      </c>
      <c r="J14" s="1">
        <v>4</v>
      </c>
      <c r="K14" s="1"/>
      <c r="L14" s="1"/>
      <c r="M14" s="1"/>
      <c r="N14" s="17"/>
      <c r="O14" s="16"/>
      <c r="P14" s="16"/>
      <c r="Q14" s="1"/>
      <c r="R14" s="1"/>
      <c r="S14" s="16"/>
      <c r="T14" s="17">
        <f t="shared" si="1"/>
        <v>276300</v>
      </c>
      <c r="U14" s="416">
        <f t="shared" si="2"/>
        <v>276300</v>
      </c>
      <c r="V14" s="16">
        <v>0</v>
      </c>
      <c r="W14" s="76">
        <v>0</v>
      </c>
      <c r="X14" s="16">
        <v>0</v>
      </c>
    </row>
    <row r="15" spans="1:25" x14ac:dyDescent="0.7">
      <c r="V15" s="68">
        <f>SUM(V11:V11)</f>
        <v>560000</v>
      </c>
      <c r="W15" s="92"/>
      <c r="X15" s="68">
        <f>SUM(X11:X11)</f>
        <v>56</v>
      </c>
    </row>
    <row r="17" spans="1:1" x14ac:dyDescent="0.7">
      <c r="A17" s="142"/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dimension ref="A1:Y15"/>
  <sheetViews>
    <sheetView topLeftCell="F1" zoomScale="90" zoomScaleNormal="90" workbookViewId="0">
      <selection activeCell="J23" sqref="J23"/>
    </sheetView>
  </sheetViews>
  <sheetFormatPr defaultColWidth="9" defaultRowHeight="21" x14ac:dyDescent="0.7"/>
  <cols>
    <col min="1" max="1" width="3.6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710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7"/>
      <c r="B4" s="197"/>
      <c r="C4" s="197"/>
      <c r="D4" s="197"/>
      <c r="E4" s="197"/>
      <c r="F4" s="83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8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9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00"/>
      <c r="X10" s="464"/>
    </row>
    <row r="11" spans="1:25" s="1" customFormat="1" x14ac:dyDescent="0.7">
      <c r="A11" s="28">
        <v>1</v>
      </c>
      <c r="B11" s="2" t="s">
        <v>47</v>
      </c>
      <c r="C11" s="2">
        <v>6</v>
      </c>
      <c r="D11" s="2">
        <v>13</v>
      </c>
      <c r="E11" s="2">
        <v>1</v>
      </c>
      <c r="F11" s="2">
        <v>76</v>
      </c>
      <c r="G11" s="2">
        <v>5376</v>
      </c>
      <c r="H11" s="2">
        <v>200</v>
      </c>
      <c r="I11" s="77">
        <f>H11*G11</f>
        <v>1075200</v>
      </c>
      <c r="J11" s="1">
        <v>1</v>
      </c>
      <c r="N11" s="17"/>
      <c r="O11" s="16"/>
      <c r="P11" s="16"/>
      <c r="S11" s="16"/>
      <c r="T11" s="17">
        <f>I11</f>
        <v>1075200</v>
      </c>
      <c r="U11" s="82">
        <v>0</v>
      </c>
      <c r="V11" s="17">
        <f>T11+U11</f>
        <v>1075200</v>
      </c>
      <c r="W11" s="76">
        <v>0.01</v>
      </c>
      <c r="X11" s="17">
        <f>V11*W11%</f>
        <v>107.52000000000001</v>
      </c>
      <c r="Y11" s="29"/>
    </row>
    <row r="12" spans="1:25" s="29" customFormat="1" x14ac:dyDescent="0.7">
      <c r="A12" s="28">
        <v>2</v>
      </c>
      <c r="B12" s="2" t="s">
        <v>47</v>
      </c>
      <c r="C12" s="2">
        <v>6</v>
      </c>
      <c r="D12" s="2">
        <v>25</v>
      </c>
      <c r="E12" s="2">
        <v>2</v>
      </c>
      <c r="F12" s="2">
        <v>5</v>
      </c>
      <c r="G12" s="2">
        <v>10205</v>
      </c>
      <c r="H12" s="2">
        <v>150</v>
      </c>
      <c r="I12" s="77">
        <f>H12*G12</f>
        <v>1530750</v>
      </c>
      <c r="J12" s="1">
        <v>2</v>
      </c>
      <c r="K12" s="1"/>
      <c r="L12" s="1"/>
      <c r="M12" s="1"/>
      <c r="N12" s="17"/>
      <c r="O12" s="16"/>
      <c r="P12" s="16"/>
      <c r="Q12" s="1"/>
      <c r="R12" s="1"/>
      <c r="S12" s="16"/>
      <c r="T12" s="17">
        <f>I12</f>
        <v>1530750</v>
      </c>
      <c r="U12" s="82">
        <v>0</v>
      </c>
      <c r="V12" s="17">
        <f>T12+U12</f>
        <v>1530750</v>
      </c>
      <c r="W12" s="76">
        <v>0.01</v>
      </c>
      <c r="X12" s="17">
        <f>V12*W12%</f>
        <v>153.07500000000002</v>
      </c>
    </row>
    <row r="13" spans="1:25" x14ac:dyDescent="0.7">
      <c r="V13" s="68">
        <f>SUM(V11:V12)</f>
        <v>2605950</v>
      </c>
      <c r="W13" s="92"/>
      <c r="X13" s="68">
        <f>SUM(X11:X12)</f>
        <v>260.59500000000003</v>
      </c>
    </row>
    <row r="15" spans="1:25" x14ac:dyDescent="0.7">
      <c r="A15" s="142"/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dimension ref="A1:Y16"/>
  <sheetViews>
    <sheetView zoomScale="90" zoomScaleNormal="90" workbookViewId="0">
      <selection activeCell="K17" sqref="K17"/>
    </sheetView>
  </sheetViews>
  <sheetFormatPr defaultColWidth="9" defaultRowHeight="21" x14ac:dyDescent="0.7"/>
  <cols>
    <col min="1" max="1" width="3.832031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714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203"/>
      <c r="B4" s="203"/>
      <c r="C4" s="203"/>
      <c r="D4" s="203"/>
      <c r="E4" s="203"/>
      <c r="F4" s="8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04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05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05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05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05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06"/>
      <c r="X10" s="464"/>
    </row>
    <row r="11" spans="1:25" s="1" customFormat="1" x14ac:dyDescent="0.7">
      <c r="A11" s="28">
        <v>1</v>
      </c>
      <c r="B11" s="2" t="s">
        <v>47</v>
      </c>
      <c r="C11" s="2">
        <v>6</v>
      </c>
      <c r="D11" s="2">
        <v>20</v>
      </c>
      <c r="E11" s="2">
        <v>0</v>
      </c>
      <c r="F11" s="2">
        <v>0</v>
      </c>
      <c r="G11" s="2">
        <v>8000</v>
      </c>
      <c r="H11" s="2">
        <v>250</v>
      </c>
      <c r="I11" s="77">
        <f>H11*G11</f>
        <v>2000000</v>
      </c>
      <c r="J11" s="1">
        <v>1</v>
      </c>
      <c r="N11" s="17"/>
      <c r="O11" s="16"/>
      <c r="P11" s="16"/>
      <c r="Q11" s="14"/>
      <c r="R11" s="91"/>
      <c r="S11" s="16"/>
      <c r="T11" s="17">
        <f>I11</f>
        <v>2000000</v>
      </c>
      <c r="U11" s="82">
        <v>0</v>
      </c>
      <c r="V11" s="17">
        <f>T11+U11</f>
        <v>2000000</v>
      </c>
      <c r="W11" s="76">
        <v>0.01</v>
      </c>
      <c r="X11" s="17">
        <f>V11*W11%</f>
        <v>200</v>
      </c>
      <c r="Y11" s="29"/>
    </row>
    <row r="12" spans="1:25" s="1" customFormat="1" x14ac:dyDescent="0.7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68">
        <f>SUM(V11)</f>
        <v>2000000</v>
      </c>
      <c r="W12" s="92"/>
      <c r="X12" s="68">
        <f>SUM(X11)</f>
        <v>200</v>
      </c>
      <c r="Y12" s="29"/>
    </row>
    <row r="13" spans="1:25" s="1" customFormat="1" x14ac:dyDescent="0.7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29"/>
    </row>
    <row r="14" spans="1:25" s="1" customFormat="1" x14ac:dyDescent="0.7">
      <c r="A14" s="14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29"/>
    </row>
    <row r="15" spans="1:25" s="1" customFormat="1" x14ac:dyDescent="0.7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29"/>
    </row>
    <row r="16" spans="1:25" s="1" customFormat="1" x14ac:dyDescent="0.7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29"/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dimension ref="A1:Y15"/>
  <sheetViews>
    <sheetView tabSelected="1" topLeftCell="G1" zoomScale="90" zoomScaleNormal="90" workbookViewId="0">
      <selection activeCell="T12" sqref="T12"/>
    </sheetView>
  </sheetViews>
  <sheetFormatPr defaultColWidth="9" defaultRowHeight="21" x14ac:dyDescent="0.7"/>
  <cols>
    <col min="1" max="1" width="3.16406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2.582031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9.1640625" style="3" customWidth="1"/>
    <col min="22" max="22" width="10.5" style="3" customWidth="1"/>
    <col min="23" max="23" width="6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715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17"/>
      <c r="W3" s="417"/>
      <c r="X3" s="417"/>
    </row>
    <row r="4" spans="1:25" x14ac:dyDescent="0.7">
      <c r="A4" s="402"/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2"/>
      <c r="P4" s="402"/>
      <c r="Q4" s="402"/>
      <c r="R4" s="402"/>
      <c r="S4" s="402"/>
      <c r="T4" s="402"/>
      <c r="U4" s="402"/>
      <c r="V4" s="208"/>
      <c r="W4" s="208"/>
      <c r="X4" s="208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8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9" t="s">
        <v>60</v>
      </c>
      <c r="X8" s="463"/>
    </row>
    <row r="9" spans="1:25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00"/>
      <c r="X10" s="464"/>
    </row>
    <row r="11" spans="1:25" s="1" customFormat="1" x14ac:dyDescent="0.7">
      <c r="A11" s="14">
        <v>1</v>
      </c>
      <c r="B11" s="59" t="s">
        <v>712</v>
      </c>
      <c r="C11" s="14">
        <v>3</v>
      </c>
      <c r="D11" s="14">
        <v>0</v>
      </c>
      <c r="E11" s="14">
        <v>2</v>
      </c>
      <c r="F11" s="14">
        <v>45.2</v>
      </c>
      <c r="G11" s="51">
        <v>245.2</v>
      </c>
      <c r="H11" s="90">
        <v>400</v>
      </c>
      <c r="I11" s="77">
        <f>G11*H11</f>
        <v>98080</v>
      </c>
      <c r="J11" s="1">
        <v>1</v>
      </c>
      <c r="L11" s="1" t="s">
        <v>26</v>
      </c>
      <c r="M11" s="1" t="s">
        <v>716</v>
      </c>
      <c r="N11" s="17">
        <v>3.6</v>
      </c>
      <c r="O11" s="16">
        <v>5000</v>
      </c>
      <c r="P11" s="17">
        <f>N11*O11</f>
        <v>18000</v>
      </c>
      <c r="Q11" s="1">
        <v>2</v>
      </c>
      <c r="R11" s="209">
        <v>720</v>
      </c>
      <c r="S11" s="17">
        <f>P11-R11</f>
        <v>17280</v>
      </c>
      <c r="T11" s="17">
        <v>115360</v>
      </c>
      <c r="U11" s="82">
        <v>58000</v>
      </c>
      <c r="V11" s="17">
        <v>57360</v>
      </c>
      <c r="W11" s="76">
        <v>0.3</v>
      </c>
      <c r="X11" s="17">
        <f>V11*W11%</f>
        <v>172.08</v>
      </c>
      <c r="Y11" s="29"/>
    </row>
    <row r="12" spans="1:25" s="29" customFormat="1" x14ac:dyDescent="0.7">
      <c r="A12" s="14">
        <v>2</v>
      </c>
      <c r="B12" s="59" t="s">
        <v>843</v>
      </c>
      <c r="C12" s="14"/>
      <c r="D12" s="28">
        <v>9</v>
      </c>
      <c r="E12" s="28">
        <v>0</v>
      </c>
      <c r="F12" s="28">
        <v>28</v>
      </c>
      <c r="G12" s="51">
        <v>3628</v>
      </c>
      <c r="H12" s="90">
        <v>125</v>
      </c>
      <c r="I12" s="77">
        <f>G12*H12</f>
        <v>453500</v>
      </c>
      <c r="J12" s="1"/>
      <c r="K12" s="1"/>
      <c r="L12" s="1"/>
      <c r="M12" s="1"/>
      <c r="N12" s="17"/>
      <c r="O12" s="16"/>
      <c r="P12" s="17"/>
      <c r="Q12" s="1"/>
      <c r="R12" s="209"/>
      <c r="S12" s="17"/>
      <c r="T12" s="17">
        <f>I12</f>
        <v>453500</v>
      </c>
      <c r="U12" s="82">
        <f>T12</f>
        <v>453500</v>
      </c>
      <c r="V12" s="17">
        <v>0</v>
      </c>
      <c r="W12" s="76"/>
      <c r="X12" s="17">
        <v>0</v>
      </c>
    </row>
    <row r="13" spans="1:25" x14ac:dyDescent="0.7">
      <c r="V13" s="68">
        <f>SUM(V11:V11)</f>
        <v>57360</v>
      </c>
      <c r="W13" s="92"/>
      <c r="X13" s="68">
        <f>SUM(X11:X11)</f>
        <v>172.08</v>
      </c>
    </row>
    <row r="15" spans="1:25" x14ac:dyDescent="0.7">
      <c r="A15" s="142"/>
    </row>
  </sheetData>
  <mergeCells count="29">
    <mergeCell ref="A2:X2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  <mergeCell ref="A3:U3"/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</mergeCells>
  <pageMargins left="0.11811023622047245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dimension ref="A1:Y16"/>
  <sheetViews>
    <sheetView zoomScale="90" zoomScaleNormal="90" workbookViewId="0">
      <selection activeCell="G23" sqref="G23"/>
    </sheetView>
  </sheetViews>
  <sheetFormatPr defaultColWidth="9" defaultRowHeight="21" x14ac:dyDescent="0.7"/>
  <cols>
    <col min="1" max="1" width="3.832031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6.1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730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210"/>
      <c r="B4" s="210"/>
      <c r="C4" s="210"/>
      <c r="D4" s="210"/>
      <c r="E4" s="210"/>
      <c r="F4" s="83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210"/>
      <c r="X4" s="210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11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12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12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12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12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13"/>
      <c r="X10" s="464"/>
    </row>
    <row r="11" spans="1:25" s="1" customFormat="1" x14ac:dyDescent="0.7">
      <c r="A11" s="28">
        <v>1</v>
      </c>
      <c r="B11" s="2" t="s">
        <v>47</v>
      </c>
      <c r="C11" s="2">
        <v>6</v>
      </c>
      <c r="D11" s="214">
        <v>5</v>
      </c>
      <c r="E11" s="214">
        <v>0</v>
      </c>
      <c r="F11" s="214">
        <v>25</v>
      </c>
      <c r="G11" s="2">
        <v>2025</v>
      </c>
      <c r="H11" s="2">
        <v>190</v>
      </c>
      <c r="I11" s="77">
        <f>H11*G11</f>
        <v>384750</v>
      </c>
      <c r="J11" s="1">
        <v>1</v>
      </c>
      <c r="N11" s="17"/>
      <c r="O11" s="16"/>
      <c r="P11" s="16"/>
      <c r="Q11" s="14"/>
      <c r="R11" s="91"/>
      <c r="S11" s="16"/>
      <c r="T11" s="17">
        <f>I11</f>
        <v>384750</v>
      </c>
      <c r="U11" s="82">
        <v>0</v>
      </c>
      <c r="V11" s="17">
        <f>T11+U11</f>
        <v>384750</v>
      </c>
      <c r="W11" s="76">
        <v>0.01</v>
      </c>
      <c r="X11" s="17">
        <f>V11*W11%</f>
        <v>38.475000000000001</v>
      </c>
      <c r="Y11" s="29"/>
    </row>
    <row r="12" spans="1:25" s="1" customFormat="1" x14ac:dyDescent="0.7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68">
        <f>SUM(V11)</f>
        <v>384750</v>
      </c>
      <c r="W12" s="92"/>
      <c r="X12" s="68">
        <f>SUM(X11)</f>
        <v>38.475000000000001</v>
      </c>
      <c r="Y12" s="29"/>
    </row>
    <row r="13" spans="1:25" s="1" customFormat="1" x14ac:dyDescent="0.7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29"/>
    </row>
    <row r="14" spans="1:25" s="1" customFormat="1" x14ac:dyDescent="0.7">
      <c r="A14" s="14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29"/>
    </row>
    <row r="15" spans="1:25" s="1" customFormat="1" x14ac:dyDescent="0.7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29"/>
    </row>
    <row r="16" spans="1:25" s="1" customFormat="1" x14ac:dyDescent="0.7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29"/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dimension ref="A1:Y18"/>
  <sheetViews>
    <sheetView zoomScale="90" zoomScaleNormal="90" workbookViewId="0">
      <selection activeCell="E20" sqref="E20"/>
    </sheetView>
  </sheetViews>
  <sheetFormatPr defaultColWidth="9" defaultRowHeight="21" x14ac:dyDescent="0.7"/>
  <cols>
    <col min="1" max="1" width="3.582031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6.1640625" style="3" customWidth="1"/>
    <col min="18" max="18" width="10.58203125" style="3" customWidth="1"/>
    <col min="19" max="19" width="9.5" style="3" customWidth="1"/>
    <col min="20" max="20" width="11.6640625" style="3" customWidth="1"/>
    <col min="21" max="21" width="10.16406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731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403"/>
      <c r="V4" s="403"/>
      <c r="W4" s="403"/>
      <c r="X4" s="403"/>
    </row>
    <row r="5" spans="1:25" ht="21.7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11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12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12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12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12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13"/>
      <c r="X10" s="464"/>
    </row>
    <row r="11" spans="1:25" s="1" customFormat="1" x14ac:dyDescent="0.7">
      <c r="A11" s="28">
        <v>1</v>
      </c>
      <c r="B11" s="2" t="s">
        <v>47</v>
      </c>
      <c r="C11" s="61">
        <v>3</v>
      </c>
      <c r="D11" s="214">
        <v>10</v>
      </c>
      <c r="E11" s="214">
        <v>1</v>
      </c>
      <c r="F11" s="214">
        <v>87</v>
      </c>
      <c r="G11" s="2">
        <v>4187</v>
      </c>
      <c r="H11" s="2">
        <v>200</v>
      </c>
      <c r="I11" s="77">
        <f>H11*G11</f>
        <v>837400</v>
      </c>
      <c r="J11" s="1">
        <v>1</v>
      </c>
      <c r="N11" s="17"/>
      <c r="O11" s="16"/>
      <c r="P11" s="16"/>
      <c r="Q11" s="14"/>
      <c r="R11" s="91"/>
      <c r="S11" s="16"/>
      <c r="T11" s="17">
        <f>I11</f>
        <v>837400</v>
      </c>
      <c r="U11" s="82">
        <v>0</v>
      </c>
      <c r="V11" s="17">
        <f>T11+U11</f>
        <v>837400</v>
      </c>
      <c r="W11" s="76">
        <v>0.01</v>
      </c>
      <c r="X11" s="17">
        <f>V11*W11%</f>
        <v>83.740000000000009</v>
      </c>
      <c r="Y11" s="29"/>
    </row>
    <row r="12" spans="1:25" s="1" customFormat="1" x14ac:dyDescent="0.7">
      <c r="A12" s="14">
        <v>2</v>
      </c>
      <c r="B12" s="230" t="s">
        <v>775</v>
      </c>
      <c r="C12" s="61">
        <v>1</v>
      </c>
      <c r="D12" s="214">
        <v>7</v>
      </c>
      <c r="E12" s="214">
        <v>2</v>
      </c>
      <c r="F12" s="214">
        <v>30</v>
      </c>
      <c r="G12" s="51">
        <v>3030</v>
      </c>
      <c r="H12" s="90">
        <v>125</v>
      </c>
      <c r="I12" s="77">
        <f t="shared" ref="I12:I13" si="0">G12*H12</f>
        <v>378750</v>
      </c>
      <c r="J12" s="1">
        <v>2</v>
      </c>
      <c r="N12" s="17"/>
      <c r="O12" s="16"/>
      <c r="P12" s="16"/>
      <c r="Q12" s="14"/>
      <c r="R12" s="91"/>
      <c r="S12" s="16"/>
      <c r="T12" s="17">
        <f>I12</f>
        <v>378750</v>
      </c>
      <c r="U12" s="82">
        <f>T12</f>
        <v>378750</v>
      </c>
      <c r="V12" s="17">
        <v>0</v>
      </c>
      <c r="W12" s="76"/>
      <c r="X12" s="17"/>
      <c r="Y12" s="29"/>
    </row>
    <row r="13" spans="1:25" s="1" customFormat="1" x14ac:dyDescent="0.7">
      <c r="A13" s="14">
        <v>3</v>
      </c>
      <c r="B13" s="230" t="s">
        <v>776</v>
      </c>
      <c r="C13" s="61">
        <v>1</v>
      </c>
      <c r="D13" s="214">
        <v>1</v>
      </c>
      <c r="E13" s="214">
        <v>3</v>
      </c>
      <c r="F13" s="214">
        <v>75</v>
      </c>
      <c r="G13" s="51">
        <v>775</v>
      </c>
      <c r="H13" s="90">
        <v>150</v>
      </c>
      <c r="I13" s="77">
        <f t="shared" si="0"/>
        <v>116250</v>
      </c>
      <c r="J13" s="1">
        <v>3</v>
      </c>
      <c r="N13" s="17"/>
      <c r="O13" s="16"/>
      <c r="P13" s="16"/>
      <c r="Q13" s="14"/>
      <c r="R13" s="91"/>
      <c r="S13" s="16"/>
      <c r="T13" s="17">
        <f>I13</f>
        <v>116250</v>
      </c>
      <c r="U13" s="82">
        <f>T13</f>
        <v>116250</v>
      </c>
      <c r="V13" s="17">
        <v>0</v>
      </c>
      <c r="W13" s="76"/>
      <c r="X13" s="17"/>
      <c r="Y13" s="29"/>
    </row>
    <row r="14" spans="1:25" s="1" customFormat="1" x14ac:dyDescent="0.7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68">
        <f>SUM(V11)</f>
        <v>837400</v>
      </c>
      <c r="W14" s="92"/>
      <c r="X14" s="68">
        <f>SUM(X11)</f>
        <v>83.740000000000009</v>
      </c>
      <c r="Y14" s="29"/>
    </row>
    <row r="15" spans="1:25" s="1" customFormat="1" x14ac:dyDescent="0.7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29"/>
    </row>
    <row r="16" spans="1:25" s="1" customFormat="1" x14ac:dyDescent="0.7">
      <c r="A16" s="14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29"/>
    </row>
    <row r="17" spans="1:25" s="1" customFormat="1" x14ac:dyDescent="0.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29"/>
    </row>
    <row r="18" spans="1:25" s="1" customFormat="1" x14ac:dyDescent="0.7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29"/>
    </row>
  </sheetData>
  <mergeCells count="29">
    <mergeCell ref="D8:D10"/>
    <mergeCell ref="E8:E10"/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K6:K10"/>
    <mergeCell ref="L6:L10"/>
    <mergeCell ref="M6:M10"/>
    <mergeCell ref="F8:F10"/>
    <mergeCell ref="O6:O10"/>
    <mergeCell ref="N6:N10"/>
    <mergeCell ref="I6:I10"/>
    <mergeCell ref="J6:J10"/>
    <mergeCell ref="P6:P10"/>
    <mergeCell ref="Q6:R6"/>
    <mergeCell ref="S6:S10"/>
    <mergeCell ref="Q7:Q10"/>
    <mergeCell ref="R7:R10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dimension ref="A1:Y16"/>
  <sheetViews>
    <sheetView zoomScale="90" zoomScaleNormal="90" workbookViewId="0">
      <selection activeCell="P18" sqref="P18"/>
    </sheetView>
  </sheetViews>
  <sheetFormatPr defaultColWidth="9" defaultRowHeight="21" x14ac:dyDescent="0.7"/>
  <cols>
    <col min="1" max="1" width="3.582031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2.082031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10.58203125" style="3" customWidth="1"/>
    <col min="19" max="19" width="9.5" style="3" customWidth="1"/>
    <col min="20" max="20" width="13.08203125" style="3" customWidth="1"/>
    <col min="21" max="21" width="10" style="3" customWidth="1"/>
    <col min="22" max="22" width="10.5" style="3" customWidth="1"/>
    <col min="23" max="23" width="6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732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17"/>
      <c r="W3" s="417"/>
      <c r="X3" s="417"/>
    </row>
    <row r="4" spans="1:25" s="411" customFormat="1" ht="24" x14ac:dyDescent="0.8">
      <c r="A4" s="414"/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  <c r="M4" s="414"/>
      <c r="N4" s="414"/>
      <c r="O4" s="414"/>
      <c r="P4" s="414"/>
      <c r="Q4" s="414"/>
      <c r="R4" s="414"/>
      <c r="S4" s="414"/>
      <c r="T4" s="414"/>
      <c r="U4" s="414"/>
      <c r="V4" s="417"/>
      <c r="W4" s="417"/>
      <c r="X4" s="417"/>
    </row>
    <row r="5" spans="1:25" ht="24.7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11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12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12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12" t="s">
        <v>60</v>
      </c>
      <c r="X8" s="463"/>
    </row>
    <row r="9" spans="1:25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12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13"/>
      <c r="X10" s="464"/>
    </row>
    <row r="11" spans="1:25" s="1" customFormat="1" x14ac:dyDescent="0.7">
      <c r="A11" s="14">
        <v>1</v>
      </c>
      <c r="B11" s="61" t="s">
        <v>735</v>
      </c>
      <c r="C11" s="61">
        <v>3</v>
      </c>
      <c r="D11" s="61">
        <v>1</v>
      </c>
      <c r="E11" s="61">
        <v>0</v>
      </c>
      <c r="F11" s="61">
        <v>58</v>
      </c>
      <c r="G11" s="51">
        <v>458</v>
      </c>
      <c r="H11" s="90">
        <v>425</v>
      </c>
      <c r="I11" s="77">
        <f>G11*H11</f>
        <v>194650</v>
      </c>
      <c r="J11" s="1">
        <v>1</v>
      </c>
      <c r="K11" s="1" t="s">
        <v>18</v>
      </c>
      <c r="L11" s="1" t="s">
        <v>22</v>
      </c>
      <c r="M11" s="1" t="s">
        <v>20</v>
      </c>
      <c r="N11" s="17">
        <v>90</v>
      </c>
      <c r="O11" s="16">
        <v>5500</v>
      </c>
      <c r="P11" s="17">
        <f t="shared" ref="P11" si="0">N11*O11</f>
        <v>495000</v>
      </c>
      <c r="Q11" s="1">
        <v>3</v>
      </c>
      <c r="R11" s="324">
        <v>14850</v>
      </c>
      <c r="S11" s="17">
        <f>P11-R11</f>
        <v>480150</v>
      </c>
      <c r="T11" s="17">
        <f>S11+I11</f>
        <v>674800</v>
      </c>
      <c r="U11" s="82">
        <v>185087</v>
      </c>
      <c r="V11" s="17">
        <f>T11-U11</f>
        <v>489713</v>
      </c>
      <c r="W11" s="76">
        <v>0.3</v>
      </c>
      <c r="X11" s="17">
        <f>V11*W11%</f>
        <v>1469.1390000000001</v>
      </c>
      <c r="Y11" s="29"/>
    </row>
    <row r="12" spans="1:25" s="29" customFormat="1" x14ac:dyDescent="0.7">
      <c r="A12" s="14">
        <v>2</v>
      </c>
      <c r="B12" s="61" t="s">
        <v>736</v>
      </c>
      <c r="C12" s="61">
        <v>1</v>
      </c>
      <c r="D12" s="61">
        <v>23</v>
      </c>
      <c r="E12" s="61">
        <v>3</v>
      </c>
      <c r="F12" s="61">
        <v>8</v>
      </c>
      <c r="G12" s="51">
        <v>9548</v>
      </c>
      <c r="H12" s="90">
        <v>125</v>
      </c>
      <c r="I12" s="77">
        <f t="shared" ref="I12:I13" si="1">G12*H12</f>
        <v>1193500</v>
      </c>
      <c r="J12" s="1"/>
      <c r="K12" s="1"/>
      <c r="L12" s="1"/>
      <c r="M12" s="1"/>
      <c r="N12" s="17"/>
      <c r="O12" s="16"/>
      <c r="P12" s="16"/>
      <c r="Q12" s="1"/>
      <c r="R12" s="209"/>
      <c r="S12" s="16"/>
      <c r="T12" s="17">
        <f t="shared" ref="T12:T13" si="2">S12+I12</f>
        <v>1193500</v>
      </c>
      <c r="U12" s="82">
        <f>T12</f>
        <v>1193500</v>
      </c>
      <c r="V12" s="17">
        <v>0</v>
      </c>
      <c r="W12" s="79">
        <v>0</v>
      </c>
      <c r="X12" s="17">
        <v>0</v>
      </c>
    </row>
    <row r="13" spans="1:25" s="29" customFormat="1" x14ac:dyDescent="0.7">
      <c r="A13" s="14">
        <v>3</v>
      </c>
      <c r="B13" s="61" t="s">
        <v>737</v>
      </c>
      <c r="C13" s="61">
        <v>1</v>
      </c>
      <c r="D13" s="61">
        <v>3</v>
      </c>
      <c r="E13" s="61">
        <v>0</v>
      </c>
      <c r="F13" s="61">
        <v>0</v>
      </c>
      <c r="G13" s="51">
        <v>1200</v>
      </c>
      <c r="H13" s="90">
        <v>100</v>
      </c>
      <c r="I13" s="77">
        <f t="shared" si="1"/>
        <v>120000</v>
      </c>
      <c r="J13" s="1"/>
      <c r="K13" s="1"/>
      <c r="L13" s="1"/>
      <c r="M13" s="1"/>
      <c r="N13" s="17"/>
      <c r="O13" s="16"/>
      <c r="P13" s="16"/>
      <c r="Q13" s="1"/>
      <c r="R13" s="209"/>
      <c r="S13" s="16"/>
      <c r="T13" s="17">
        <f t="shared" si="2"/>
        <v>120000</v>
      </c>
      <c r="U13" s="82">
        <f>T13</f>
        <v>120000</v>
      </c>
      <c r="V13" s="17">
        <v>0</v>
      </c>
      <c r="W13" s="79">
        <v>0</v>
      </c>
      <c r="X13" s="17">
        <v>0</v>
      </c>
    </row>
    <row r="14" spans="1:25" x14ac:dyDescent="0.7">
      <c r="V14" s="68">
        <f>SUM(V11:V13)</f>
        <v>489713</v>
      </c>
      <c r="W14" s="92"/>
      <c r="X14" s="68">
        <f>SUM(X11:X13)</f>
        <v>1469.1390000000001</v>
      </c>
    </row>
    <row r="16" spans="1:25" x14ac:dyDescent="0.7">
      <c r="A16" s="142"/>
    </row>
  </sheetData>
  <mergeCells count="29">
    <mergeCell ref="A2:X2"/>
    <mergeCell ref="A3:U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</mergeCells>
  <pageMargins left="0.11811023622047245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dimension ref="A1:X18"/>
  <sheetViews>
    <sheetView zoomScale="90" zoomScaleNormal="90" workbookViewId="0">
      <selection activeCell="U21" sqref="U21"/>
    </sheetView>
  </sheetViews>
  <sheetFormatPr defaultColWidth="8.6640625" defaultRowHeight="17.5" x14ac:dyDescent="0.35"/>
  <cols>
    <col min="1" max="1" width="4" style="83" customWidth="1"/>
    <col min="2" max="2" width="8.58203125" style="83" customWidth="1"/>
    <col min="3" max="3" width="8.6640625" style="83"/>
    <col min="4" max="4" width="5.33203125" style="83" customWidth="1"/>
    <col min="5" max="5" width="4.6640625" style="83" customWidth="1"/>
    <col min="6" max="6" width="5" style="83" customWidth="1"/>
    <col min="7" max="8" width="8.6640625" style="83"/>
    <col min="9" max="9" width="10.58203125" style="83" customWidth="1"/>
    <col min="10" max="10" width="5.6640625" style="83" customWidth="1"/>
    <col min="11" max="11" width="8.6640625" style="83"/>
    <col min="12" max="12" width="9.08203125" style="83" customWidth="1"/>
    <col min="13" max="13" width="10" style="83" customWidth="1"/>
    <col min="14" max="17" width="8.6640625" style="83"/>
    <col min="18" max="18" width="8.6640625" style="83" customWidth="1"/>
    <col min="19" max="19" width="8.6640625" style="83"/>
    <col min="20" max="20" width="9.6640625" style="83" customWidth="1"/>
    <col min="21" max="21" width="8.6640625" style="83"/>
    <col min="22" max="22" width="9.08203125" style="83" customWidth="1"/>
    <col min="23" max="23" width="6.4140625" style="83" customWidth="1"/>
    <col min="24" max="16384" width="8.6640625" style="83"/>
  </cols>
  <sheetData>
    <row r="1" spans="1:24" s="419" customFormat="1" ht="17" customHeight="1" x14ac:dyDescent="0.45">
      <c r="A1" s="418"/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08" t="s">
        <v>491</v>
      </c>
      <c r="U1" s="418"/>
      <c r="V1" s="418"/>
      <c r="W1" s="418"/>
      <c r="X1" s="418"/>
    </row>
    <row r="2" spans="1:24" s="419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s="419" customFormat="1" ht="18" customHeight="1" x14ac:dyDescent="0.8">
      <c r="A3" s="449" t="s">
        <v>733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20"/>
      <c r="V3" s="420"/>
      <c r="W3" s="418"/>
      <c r="X3" s="418"/>
    </row>
    <row r="4" spans="1:24" ht="18" customHeight="1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216"/>
      <c r="V4" s="216"/>
      <c r="W4" s="215"/>
      <c r="X4" s="215"/>
    </row>
    <row r="5" spans="1:24" ht="18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11"/>
      <c r="X5" s="462" t="s">
        <v>62</v>
      </c>
    </row>
    <row r="6" spans="1:24" ht="18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12"/>
      <c r="X6" s="463"/>
    </row>
    <row r="7" spans="1:24" ht="21" x14ac:dyDescent="0.35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12" t="s">
        <v>59</v>
      </c>
      <c r="X7" s="463"/>
    </row>
    <row r="8" spans="1:24" ht="21" x14ac:dyDescent="0.35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12" t="s">
        <v>60</v>
      </c>
      <c r="X8" s="463"/>
    </row>
    <row r="9" spans="1:24" ht="21" x14ac:dyDescent="0.35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12" t="s">
        <v>61</v>
      </c>
      <c r="X9" s="463"/>
    </row>
    <row r="10" spans="1:24" ht="21" x14ac:dyDescent="0.35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13"/>
      <c r="X10" s="464"/>
    </row>
    <row r="11" spans="1:24" ht="21" x14ac:dyDescent="0.7">
      <c r="A11" s="14">
        <v>1</v>
      </c>
      <c r="B11" s="61">
        <v>14107</v>
      </c>
      <c r="C11" s="61">
        <v>3</v>
      </c>
      <c r="D11" s="14">
        <v>1</v>
      </c>
      <c r="E11" s="14">
        <v>1</v>
      </c>
      <c r="F11" s="14">
        <v>67</v>
      </c>
      <c r="G11" s="51">
        <v>567</v>
      </c>
      <c r="H11" s="90">
        <v>275</v>
      </c>
      <c r="I11" s="77">
        <f>G11*H11</f>
        <v>155925</v>
      </c>
      <c r="J11" s="1">
        <v>1</v>
      </c>
      <c r="K11" s="537" t="s">
        <v>734</v>
      </c>
      <c r="L11" s="538"/>
      <c r="M11" s="539"/>
      <c r="N11" s="17"/>
      <c r="O11" s="16"/>
      <c r="P11" s="16"/>
      <c r="Q11" s="14"/>
      <c r="R11" s="91"/>
      <c r="S11" s="16"/>
      <c r="T11" s="17">
        <f>I11</f>
        <v>155925</v>
      </c>
      <c r="U11" s="78">
        <v>83325</v>
      </c>
      <c r="V11" s="17">
        <f>T11-U11</f>
        <v>72600</v>
      </c>
      <c r="W11" s="76">
        <v>0.3</v>
      </c>
      <c r="X11" s="17">
        <f>V11*W11%</f>
        <v>217.8</v>
      </c>
    </row>
    <row r="12" spans="1:24" ht="21" x14ac:dyDescent="0.7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145">
        <f>SUM(V11)</f>
        <v>72600</v>
      </c>
      <c r="W12" s="92"/>
      <c r="X12" s="68">
        <f>SUM(X11)</f>
        <v>217.8</v>
      </c>
    </row>
    <row r="18" spans="9:9" ht="21" x14ac:dyDescent="0.7">
      <c r="I18" s="3"/>
    </row>
  </sheetData>
  <mergeCells count="30">
    <mergeCell ref="D8:D10"/>
    <mergeCell ref="E8:E10"/>
    <mergeCell ref="F8:F10"/>
    <mergeCell ref="A2:X2"/>
    <mergeCell ref="A3:T3"/>
    <mergeCell ref="A5:I5"/>
    <mergeCell ref="J5:S5"/>
    <mergeCell ref="T5:T10"/>
    <mergeCell ref="U5:U10"/>
    <mergeCell ref="V5:V10"/>
    <mergeCell ref="A6:A10"/>
    <mergeCell ref="B6:B10"/>
    <mergeCell ref="C6:C10"/>
    <mergeCell ref="D6:F7"/>
    <mergeCell ref="G6:G10"/>
    <mergeCell ref="H6:H10"/>
    <mergeCell ref="J6:J10"/>
    <mergeCell ref="K6:K10"/>
    <mergeCell ref="L6:L10"/>
    <mergeCell ref="I6:I10"/>
    <mergeCell ref="M6:M10"/>
    <mergeCell ref="N6:N10"/>
    <mergeCell ref="K11:M11"/>
    <mergeCell ref="X5:X10"/>
    <mergeCell ref="O6:O10"/>
    <mergeCell ref="P6:P10"/>
    <mergeCell ref="Q6:R6"/>
    <mergeCell ref="S6:S10"/>
    <mergeCell ref="Q7:Q10"/>
    <mergeCell ref="R7:R10"/>
  </mergeCells>
  <pageMargins left="0.11811023622047245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dimension ref="A1:X18"/>
  <sheetViews>
    <sheetView zoomScale="90" zoomScaleNormal="90" workbookViewId="0">
      <selection activeCell="K19" sqref="K19"/>
    </sheetView>
  </sheetViews>
  <sheetFormatPr defaultColWidth="8.6640625" defaultRowHeight="17.5" x14ac:dyDescent="0.35"/>
  <cols>
    <col min="1" max="1" width="4" style="83" customWidth="1"/>
    <col min="2" max="2" width="8.58203125" style="83" customWidth="1"/>
    <col min="3" max="3" width="8.6640625" style="83"/>
    <col min="4" max="4" width="5.33203125" style="83" customWidth="1"/>
    <col min="5" max="5" width="4.6640625" style="83" customWidth="1"/>
    <col min="6" max="6" width="5" style="83" customWidth="1"/>
    <col min="7" max="8" width="8.6640625" style="83"/>
    <col min="9" max="9" width="10.58203125" style="83" customWidth="1"/>
    <col min="10" max="10" width="5.6640625" style="83" customWidth="1"/>
    <col min="11" max="11" width="8.6640625" style="83"/>
    <col min="12" max="12" width="9.08203125" style="83" customWidth="1"/>
    <col min="13" max="13" width="10.1640625" style="83" customWidth="1"/>
    <col min="14" max="17" width="8.6640625" style="83"/>
    <col min="18" max="18" width="10.83203125" style="83" customWidth="1"/>
    <col min="19" max="19" width="8.6640625" style="83"/>
    <col min="20" max="20" width="9.6640625" style="83" customWidth="1"/>
    <col min="21" max="21" width="8.6640625" style="83"/>
    <col min="22" max="22" width="9.08203125" style="83" customWidth="1"/>
    <col min="23" max="16384" width="8.6640625" style="83"/>
  </cols>
  <sheetData>
    <row r="1" spans="1:24" s="419" customFormat="1" ht="20.5" x14ac:dyDescent="0.45">
      <c r="A1" s="418"/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08" t="s">
        <v>491</v>
      </c>
      <c r="U1" s="418"/>
      <c r="V1" s="418"/>
      <c r="W1" s="418"/>
      <c r="X1" s="418"/>
    </row>
    <row r="2" spans="1:24" s="419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s="419" customFormat="1" ht="18" customHeight="1" x14ac:dyDescent="0.8">
      <c r="A3" s="449" t="s">
        <v>738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20"/>
      <c r="V3" s="420"/>
      <c r="W3" s="418"/>
      <c r="X3" s="418"/>
    </row>
    <row r="4" spans="1:24" ht="18" customHeight="1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216"/>
      <c r="V4" s="216"/>
      <c r="W4" s="215"/>
      <c r="X4" s="215"/>
    </row>
    <row r="5" spans="1:24" ht="18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17"/>
      <c r="X5" s="462" t="s">
        <v>62</v>
      </c>
    </row>
    <row r="6" spans="1:24" ht="18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18"/>
      <c r="X6" s="463"/>
    </row>
    <row r="7" spans="1:24" ht="21" x14ac:dyDescent="0.35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18" t="s">
        <v>59</v>
      </c>
      <c r="X7" s="463"/>
    </row>
    <row r="8" spans="1:24" ht="21" x14ac:dyDescent="0.35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18" t="s">
        <v>60</v>
      </c>
      <c r="X8" s="463"/>
    </row>
    <row r="9" spans="1:24" ht="21" x14ac:dyDescent="0.35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18" t="s">
        <v>61</v>
      </c>
      <c r="X9" s="463"/>
    </row>
    <row r="10" spans="1:24" ht="21" x14ac:dyDescent="0.35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19"/>
      <c r="X10" s="464"/>
    </row>
    <row r="11" spans="1:24" ht="21" x14ac:dyDescent="0.7">
      <c r="A11" s="14">
        <v>1</v>
      </c>
      <c r="B11" s="61" t="s">
        <v>749</v>
      </c>
      <c r="C11" s="61">
        <v>3</v>
      </c>
      <c r="D11" s="14">
        <v>8</v>
      </c>
      <c r="E11" s="14">
        <v>0</v>
      </c>
      <c r="F11" s="14">
        <v>13</v>
      </c>
      <c r="G11" s="51">
        <v>3213</v>
      </c>
      <c r="H11" s="90">
        <v>150</v>
      </c>
      <c r="I11" s="77">
        <f>G11*H11</f>
        <v>481950</v>
      </c>
      <c r="J11" s="1">
        <v>1</v>
      </c>
      <c r="K11" s="97"/>
      <c r="L11" s="97"/>
      <c r="M11" s="97"/>
      <c r="N11" s="17"/>
      <c r="O11" s="16"/>
      <c r="P11" s="16"/>
      <c r="Q11" s="14"/>
      <c r="R11" s="91"/>
      <c r="S11" s="16"/>
      <c r="T11" s="17">
        <f>I11</f>
        <v>481950</v>
      </c>
      <c r="U11" s="82">
        <v>0</v>
      </c>
      <c r="V11" s="17">
        <f>T11-U11</f>
        <v>481950</v>
      </c>
      <c r="W11" s="76">
        <v>0.01</v>
      </c>
      <c r="X11" s="17">
        <f>V11*W11%</f>
        <v>48.195</v>
      </c>
    </row>
    <row r="12" spans="1:24" ht="21" x14ac:dyDescent="0.7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145">
        <f>SUM(V11)</f>
        <v>481950</v>
      </c>
      <c r="W12" s="92"/>
      <c r="X12" s="68">
        <f>SUM(X11)</f>
        <v>48.195</v>
      </c>
    </row>
    <row r="18" spans="9:9" ht="21" x14ac:dyDescent="0.7">
      <c r="I18" s="3"/>
    </row>
  </sheetData>
  <mergeCells count="29">
    <mergeCell ref="A2:X2"/>
    <mergeCell ref="A3:T3"/>
    <mergeCell ref="A5:I5"/>
    <mergeCell ref="J5:S5"/>
    <mergeCell ref="T5:T10"/>
    <mergeCell ref="U5:U10"/>
    <mergeCell ref="V5:V10"/>
    <mergeCell ref="X5:X10"/>
    <mergeCell ref="A6:A10"/>
    <mergeCell ref="L6:L10"/>
    <mergeCell ref="M6:M10"/>
    <mergeCell ref="N6:N10"/>
    <mergeCell ref="O6:O10"/>
    <mergeCell ref="B6:B10"/>
    <mergeCell ref="C6:C10"/>
    <mergeCell ref="D6:F7"/>
    <mergeCell ref="G6:G10"/>
    <mergeCell ref="H6:H10"/>
    <mergeCell ref="I6:I10"/>
    <mergeCell ref="D8:D10"/>
    <mergeCell ref="E8:E10"/>
    <mergeCell ref="F8:F10"/>
    <mergeCell ref="J6:J10"/>
    <mergeCell ref="K6:K10"/>
    <mergeCell ref="P6:P10"/>
    <mergeCell ref="Q6:R6"/>
    <mergeCell ref="S6:S10"/>
    <mergeCell ref="Q7:Q10"/>
    <mergeCell ref="R7:R10"/>
  </mergeCells>
  <pageMargins left="0.31496062992125984" right="0.11811023622047245" top="0.74803149606299213" bottom="0.74803149606299213" header="0.31496062992125984" footer="0.31496062992125984"/>
  <pageSetup paperSize="9" scale="68" orientation="landscape" verticalDpi="0" r:id="rId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dimension ref="A1:X18"/>
  <sheetViews>
    <sheetView zoomScale="90" zoomScaleNormal="90" workbookViewId="0">
      <selection activeCell="H19" sqref="H19"/>
    </sheetView>
  </sheetViews>
  <sheetFormatPr defaultColWidth="8.6640625" defaultRowHeight="17.5" x14ac:dyDescent="0.35"/>
  <cols>
    <col min="1" max="1" width="4" style="83" customWidth="1"/>
    <col min="2" max="2" width="8.58203125" style="83" customWidth="1"/>
    <col min="3" max="3" width="8.6640625" style="83"/>
    <col min="4" max="4" width="5.33203125" style="83" customWidth="1"/>
    <col min="5" max="5" width="4.6640625" style="83" customWidth="1"/>
    <col min="6" max="6" width="5" style="83" customWidth="1"/>
    <col min="7" max="8" width="8.6640625" style="83"/>
    <col min="9" max="9" width="10.58203125" style="83" customWidth="1"/>
    <col min="10" max="10" width="5.6640625" style="83" customWidth="1"/>
    <col min="11" max="11" width="8.6640625" style="83"/>
    <col min="12" max="12" width="9.08203125" style="83" customWidth="1"/>
    <col min="13" max="13" width="9.1640625" style="83" customWidth="1"/>
    <col min="14" max="17" width="8.6640625" style="83"/>
    <col min="18" max="18" width="9.4140625" style="83" customWidth="1"/>
    <col min="19" max="19" width="8.33203125" style="83" customWidth="1"/>
    <col min="20" max="20" width="9.6640625" style="83" customWidth="1"/>
    <col min="21" max="21" width="8.6640625" style="83"/>
    <col min="22" max="22" width="9.08203125" style="83" customWidth="1"/>
    <col min="23" max="23" width="6.6640625" style="83" customWidth="1"/>
    <col min="24" max="24" width="8" style="83" customWidth="1"/>
    <col min="25" max="16384" width="8.6640625" style="83"/>
  </cols>
  <sheetData>
    <row r="1" spans="1:24" s="419" customFormat="1" ht="20.5" x14ac:dyDescent="0.45">
      <c r="A1" s="418"/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08" t="s">
        <v>491</v>
      </c>
      <c r="U1" s="418"/>
      <c r="V1" s="418"/>
      <c r="W1" s="418"/>
      <c r="X1" s="418"/>
    </row>
    <row r="2" spans="1:24" s="419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s="419" customFormat="1" ht="18" customHeight="1" x14ac:dyDescent="0.8">
      <c r="A3" s="449" t="s">
        <v>739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20"/>
      <c r="V3" s="420"/>
      <c r="W3" s="418"/>
      <c r="X3" s="418"/>
    </row>
    <row r="4" spans="1:24" ht="18" customHeight="1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216"/>
      <c r="V4" s="216"/>
      <c r="W4" s="215"/>
      <c r="X4" s="215"/>
    </row>
    <row r="5" spans="1:24" ht="18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17"/>
      <c r="X5" s="462" t="s">
        <v>62</v>
      </c>
    </row>
    <row r="6" spans="1:24" ht="18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18"/>
      <c r="X6" s="463"/>
    </row>
    <row r="7" spans="1:24" ht="21" x14ac:dyDescent="0.35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18" t="s">
        <v>59</v>
      </c>
      <c r="X7" s="463"/>
    </row>
    <row r="8" spans="1:24" ht="21" x14ac:dyDescent="0.35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18" t="s">
        <v>60</v>
      </c>
      <c r="X8" s="463"/>
    </row>
    <row r="9" spans="1:24" ht="21" x14ac:dyDescent="0.35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18" t="s">
        <v>61</v>
      </c>
      <c r="X9" s="463"/>
    </row>
    <row r="10" spans="1:24" ht="21" x14ac:dyDescent="0.35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19"/>
      <c r="X10" s="464"/>
    </row>
    <row r="11" spans="1:24" ht="21" x14ac:dyDescent="0.7">
      <c r="A11" s="1">
        <v>1</v>
      </c>
      <c r="B11" s="61" t="s">
        <v>751</v>
      </c>
      <c r="C11" s="61">
        <v>3</v>
      </c>
      <c r="D11" s="14">
        <v>5</v>
      </c>
      <c r="E11" s="14">
        <v>0</v>
      </c>
      <c r="F11" s="14">
        <v>99</v>
      </c>
      <c r="G11" s="51">
        <v>2099</v>
      </c>
      <c r="H11" s="90">
        <v>150</v>
      </c>
      <c r="I11" s="77">
        <f>G11*H11</f>
        <v>314850</v>
      </c>
      <c r="J11" s="1">
        <v>1</v>
      </c>
      <c r="K11" s="97"/>
      <c r="L11" s="97"/>
      <c r="M11" s="97"/>
      <c r="N11" s="17"/>
      <c r="O11" s="16"/>
      <c r="P11" s="16"/>
      <c r="Q11" s="14"/>
      <c r="R11" s="91"/>
      <c r="S11" s="16"/>
      <c r="T11" s="17">
        <f>I11</f>
        <v>314850</v>
      </c>
      <c r="U11" s="82">
        <v>0</v>
      </c>
      <c r="V11" s="17">
        <f>T11-U11</f>
        <v>314850</v>
      </c>
      <c r="W11" s="76">
        <v>0.01</v>
      </c>
      <c r="X11" s="17">
        <f>V11*W11%</f>
        <v>31.485000000000003</v>
      </c>
    </row>
    <row r="12" spans="1:24" ht="21" x14ac:dyDescent="0.7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145">
        <f>SUM(V11)</f>
        <v>314850</v>
      </c>
      <c r="W12" s="92"/>
      <c r="X12" s="68">
        <f>SUM(X11)</f>
        <v>31.485000000000003</v>
      </c>
    </row>
    <row r="18" spans="9:9" ht="21" x14ac:dyDescent="0.7">
      <c r="I18" s="3"/>
    </row>
  </sheetData>
  <mergeCells count="29">
    <mergeCell ref="A2:X2"/>
    <mergeCell ref="A3:T3"/>
    <mergeCell ref="A5:I5"/>
    <mergeCell ref="J5:S5"/>
    <mergeCell ref="T5:T10"/>
    <mergeCell ref="U5:U10"/>
    <mergeCell ref="V5:V10"/>
    <mergeCell ref="X5:X10"/>
    <mergeCell ref="A6:A10"/>
    <mergeCell ref="L6:L10"/>
    <mergeCell ref="M6:M10"/>
    <mergeCell ref="N6:N10"/>
    <mergeCell ref="O6:O10"/>
    <mergeCell ref="B6:B10"/>
    <mergeCell ref="C6:C10"/>
    <mergeCell ref="D6:F7"/>
    <mergeCell ref="G6:G10"/>
    <mergeCell ref="H6:H10"/>
    <mergeCell ref="I6:I10"/>
    <mergeCell ref="D8:D10"/>
    <mergeCell ref="E8:E10"/>
    <mergeCell ref="F8:F10"/>
    <mergeCell ref="J6:J10"/>
    <mergeCell ref="K6:K10"/>
    <mergeCell ref="P6:P10"/>
    <mergeCell ref="Q6:R6"/>
    <mergeCell ref="S6:S10"/>
    <mergeCell ref="Q7:Q10"/>
    <mergeCell ref="R7:R10"/>
  </mergeCells>
  <pageMargins left="0.31496062992125984" right="0.11811023622047245" top="0.74803149606299213" bottom="0.74803149606299213" header="0.31496062992125984" footer="0.31496062992125984"/>
  <pageSetup paperSize="9" scale="70" orientation="landscape" verticalDpi="0" r:id="rId1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dimension ref="A1:X20"/>
  <sheetViews>
    <sheetView zoomScale="90" zoomScaleNormal="90" workbookViewId="0">
      <selection activeCell="L23" sqref="L23"/>
    </sheetView>
  </sheetViews>
  <sheetFormatPr defaultColWidth="8.6640625" defaultRowHeight="17.5" x14ac:dyDescent="0.35"/>
  <cols>
    <col min="1" max="1" width="4" style="83" customWidth="1"/>
    <col min="2" max="2" width="9.83203125" style="83" customWidth="1"/>
    <col min="3" max="3" width="8.6640625" style="83"/>
    <col min="4" max="4" width="5.33203125" style="83" customWidth="1"/>
    <col min="5" max="5" width="4.6640625" style="83" customWidth="1"/>
    <col min="6" max="6" width="5" style="83" customWidth="1"/>
    <col min="7" max="8" width="8.6640625" style="83"/>
    <col min="9" max="9" width="10.58203125" style="83" customWidth="1"/>
    <col min="10" max="10" width="5.6640625" style="83" customWidth="1"/>
    <col min="11" max="11" width="8.6640625" style="83"/>
    <col min="12" max="12" width="9.08203125" style="83" customWidth="1"/>
    <col min="13" max="13" width="12.1640625" style="83" customWidth="1"/>
    <col min="14" max="17" width="8.6640625" style="83"/>
    <col min="18" max="18" width="9.58203125" style="83" customWidth="1"/>
    <col min="19" max="19" width="8.6640625" style="83"/>
    <col min="20" max="20" width="9.6640625" style="83" customWidth="1"/>
    <col min="21" max="21" width="8.6640625" style="83"/>
    <col min="22" max="22" width="9.08203125" style="83" customWidth="1"/>
    <col min="23" max="23" width="7.08203125" style="83" customWidth="1"/>
    <col min="24" max="24" width="7.83203125" style="83" customWidth="1"/>
    <col min="25" max="16384" width="8.6640625" style="83"/>
  </cols>
  <sheetData>
    <row r="1" spans="1:24" s="419" customFormat="1" ht="20.5" x14ac:dyDescent="0.45">
      <c r="A1" s="418"/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08" t="s">
        <v>491</v>
      </c>
      <c r="U1" s="418"/>
      <c r="V1" s="418"/>
      <c r="W1" s="418"/>
      <c r="X1" s="418"/>
    </row>
    <row r="2" spans="1:24" s="419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s="419" customFormat="1" ht="18" customHeight="1" x14ac:dyDescent="0.8">
      <c r="A3" s="449" t="s">
        <v>741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20"/>
      <c r="V3" s="420"/>
      <c r="W3" s="418"/>
      <c r="X3" s="418"/>
    </row>
    <row r="4" spans="1:24" ht="18" customHeight="1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216"/>
      <c r="V4" s="216"/>
      <c r="W4" s="215"/>
      <c r="X4" s="215"/>
    </row>
    <row r="5" spans="1:24" ht="18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17"/>
      <c r="X5" s="462" t="s">
        <v>62</v>
      </c>
    </row>
    <row r="6" spans="1:24" ht="18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18"/>
      <c r="X6" s="463"/>
    </row>
    <row r="7" spans="1:24" ht="21" x14ac:dyDescent="0.35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18" t="s">
        <v>59</v>
      </c>
      <c r="X7" s="463"/>
    </row>
    <row r="8" spans="1:24" ht="21" x14ac:dyDescent="0.35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18" t="s">
        <v>60</v>
      </c>
      <c r="X8" s="463"/>
    </row>
    <row r="9" spans="1:24" ht="21" x14ac:dyDescent="0.35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18" t="s">
        <v>61</v>
      </c>
      <c r="X9" s="463"/>
    </row>
    <row r="10" spans="1:24" ht="21" x14ac:dyDescent="0.35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19"/>
      <c r="X10" s="464"/>
    </row>
    <row r="11" spans="1:24" ht="21" x14ac:dyDescent="0.7">
      <c r="A11" s="1">
        <v>1</v>
      </c>
      <c r="B11" s="70" t="s">
        <v>842</v>
      </c>
      <c r="C11" s="61">
        <v>3</v>
      </c>
      <c r="D11" s="14">
        <v>5</v>
      </c>
      <c r="E11" s="14">
        <v>1</v>
      </c>
      <c r="F11" s="14">
        <v>44</v>
      </c>
      <c r="G11" s="51">
        <v>2144</v>
      </c>
      <c r="H11" s="90">
        <v>150</v>
      </c>
      <c r="I11" s="77">
        <f>G11*H11</f>
        <v>321600</v>
      </c>
      <c r="J11" s="1">
        <v>1</v>
      </c>
      <c r="K11" s="97"/>
      <c r="L11" s="97"/>
      <c r="M11" s="97"/>
      <c r="N11" s="17"/>
      <c r="O11" s="16"/>
      <c r="P11" s="16"/>
      <c r="Q11" s="14"/>
      <c r="R11" s="91"/>
      <c r="S11" s="16"/>
      <c r="T11" s="17">
        <f>I11</f>
        <v>321600</v>
      </c>
      <c r="U11" s="82">
        <v>0</v>
      </c>
      <c r="V11" s="17">
        <f>T11-U11</f>
        <v>321600</v>
      </c>
      <c r="W11" s="76">
        <v>0.01</v>
      </c>
      <c r="X11" s="17">
        <f>V11*W11%</f>
        <v>32.160000000000004</v>
      </c>
    </row>
    <row r="12" spans="1:24" ht="21" x14ac:dyDescent="0.7">
      <c r="A12" s="1">
        <v>2</v>
      </c>
      <c r="B12" s="70" t="s">
        <v>777</v>
      </c>
      <c r="C12" s="61">
        <v>1</v>
      </c>
      <c r="D12" s="14">
        <v>8</v>
      </c>
      <c r="E12" s="14">
        <v>2</v>
      </c>
      <c r="F12" s="14">
        <v>69</v>
      </c>
      <c r="G12" s="51">
        <v>3469</v>
      </c>
      <c r="H12" s="90">
        <v>100</v>
      </c>
      <c r="I12" s="77">
        <f t="shared" ref="I12:I13" si="0">G12*H12</f>
        <v>346900</v>
      </c>
      <c r="J12" s="1">
        <v>2</v>
      </c>
      <c r="K12" s="97"/>
      <c r="L12" s="97"/>
      <c r="M12" s="97"/>
      <c r="N12" s="17"/>
      <c r="O12" s="16"/>
      <c r="P12" s="16"/>
      <c r="Q12" s="14"/>
      <c r="R12" s="91"/>
      <c r="S12" s="16"/>
      <c r="T12" s="17">
        <f t="shared" ref="T12:T13" si="1">I12</f>
        <v>346900</v>
      </c>
      <c r="U12" s="82">
        <f>T12</f>
        <v>346900</v>
      </c>
      <c r="V12" s="16">
        <v>0</v>
      </c>
      <c r="W12" s="76">
        <v>0</v>
      </c>
      <c r="X12" s="16">
        <v>0</v>
      </c>
    </row>
    <row r="13" spans="1:24" ht="21" x14ac:dyDescent="0.7">
      <c r="A13" s="1">
        <v>3</v>
      </c>
      <c r="B13" s="70" t="s">
        <v>778</v>
      </c>
      <c r="C13" s="61">
        <v>1</v>
      </c>
      <c r="D13" s="14">
        <v>1</v>
      </c>
      <c r="E13" s="14">
        <v>0</v>
      </c>
      <c r="F13" s="14">
        <v>0</v>
      </c>
      <c r="G13" s="51">
        <v>400</v>
      </c>
      <c r="H13" s="90">
        <v>150</v>
      </c>
      <c r="I13" s="77">
        <f t="shared" si="0"/>
        <v>60000</v>
      </c>
      <c r="J13" s="1">
        <v>3</v>
      </c>
      <c r="K13" s="97"/>
      <c r="L13" s="97"/>
      <c r="M13" s="97"/>
      <c r="N13" s="17"/>
      <c r="O13" s="16"/>
      <c r="P13" s="16"/>
      <c r="Q13" s="14"/>
      <c r="R13" s="91"/>
      <c r="S13" s="16"/>
      <c r="T13" s="17">
        <f t="shared" si="1"/>
        <v>60000</v>
      </c>
      <c r="U13" s="82">
        <f>T13</f>
        <v>60000</v>
      </c>
      <c r="V13" s="16">
        <v>0</v>
      </c>
      <c r="W13" s="76">
        <v>0</v>
      </c>
      <c r="X13" s="16">
        <v>0</v>
      </c>
    </row>
    <row r="14" spans="1:24" ht="21" x14ac:dyDescent="0.7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145">
        <f>SUM(V11)</f>
        <v>321600</v>
      </c>
      <c r="W14" s="92"/>
      <c r="X14" s="68">
        <f>SUM(X11)</f>
        <v>32.160000000000004</v>
      </c>
    </row>
    <row r="20" spans="9:9" ht="21" x14ac:dyDescent="0.7">
      <c r="I20" s="3"/>
    </row>
  </sheetData>
  <mergeCells count="29">
    <mergeCell ref="A2:X2"/>
    <mergeCell ref="A3:T3"/>
    <mergeCell ref="A5:I5"/>
    <mergeCell ref="J5:S5"/>
    <mergeCell ref="T5:T10"/>
    <mergeCell ref="U5:U10"/>
    <mergeCell ref="V5:V10"/>
    <mergeCell ref="X5:X10"/>
    <mergeCell ref="A6:A10"/>
    <mergeCell ref="L6:L10"/>
    <mergeCell ref="M6:M10"/>
    <mergeCell ref="N6:N10"/>
    <mergeCell ref="O6:O10"/>
    <mergeCell ref="B6:B10"/>
    <mergeCell ref="C6:C10"/>
    <mergeCell ref="D6:F7"/>
    <mergeCell ref="G6:G10"/>
    <mergeCell ref="H6:H10"/>
    <mergeCell ref="I6:I10"/>
    <mergeCell ref="D8:D10"/>
    <mergeCell ref="E8:E10"/>
    <mergeCell ref="F8:F10"/>
    <mergeCell ref="J6:J10"/>
    <mergeCell ref="K6:K10"/>
    <mergeCell ref="P6:P10"/>
    <mergeCell ref="Q6:R6"/>
    <mergeCell ref="S6:S10"/>
    <mergeCell ref="Q7:Q10"/>
    <mergeCell ref="R7:R10"/>
  </mergeCells>
  <pageMargins left="0.31496062992125984" right="0.11811023622047245" top="0.74803149606299213" bottom="0.74803149606299213" header="0.31496062992125984" footer="0.31496062992125984"/>
  <pageSetup paperSize="9" scale="68" orientation="landscape" verticalDpi="0" r:id="rId1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dimension ref="A1:X19"/>
  <sheetViews>
    <sheetView zoomScale="90" zoomScaleNormal="90" workbookViewId="0">
      <selection activeCell="I16" sqref="I16"/>
    </sheetView>
  </sheetViews>
  <sheetFormatPr defaultColWidth="8.6640625" defaultRowHeight="17.5" x14ac:dyDescent="0.35"/>
  <cols>
    <col min="1" max="1" width="4" style="83" customWidth="1"/>
    <col min="2" max="2" width="8.58203125" style="83" customWidth="1"/>
    <col min="3" max="3" width="8.6640625" style="83"/>
    <col min="4" max="4" width="5.33203125" style="83" customWidth="1"/>
    <col min="5" max="5" width="4.6640625" style="83" customWidth="1"/>
    <col min="6" max="6" width="5" style="83" customWidth="1"/>
    <col min="7" max="8" width="8.6640625" style="83"/>
    <col min="9" max="9" width="10.58203125" style="83" customWidth="1"/>
    <col min="10" max="10" width="5.6640625" style="83" customWidth="1"/>
    <col min="11" max="11" width="8.6640625" style="83"/>
    <col min="12" max="12" width="9.08203125" style="83" customWidth="1"/>
    <col min="13" max="13" width="12.1640625" style="83" customWidth="1"/>
    <col min="14" max="17" width="8.6640625" style="83"/>
    <col min="18" max="18" width="9.1640625" style="83" customWidth="1"/>
    <col min="19" max="19" width="8.6640625" style="83"/>
    <col min="20" max="20" width="9.6640625" style="83" customWidth="1"/>
    <col min="21" max="21" width="8.6640625" style="83"/>
    <col min="22" max="22" width="10.33203125" style="83" customWidth="1"/>
    <col min="23" max="23" width="7.08203125" style="83" customWidth="1"/>
    <col min="24" max="16384" width="8.6640625" style="83"/>
  </cols>
  <sheetData>
    <row r="1" spans="1:24" s="419" customFormat="1" ht="20.5" x14ac:dyDescent="0.45">
      <c r="A1" s="418"/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08" t="s">
        <v>491</v>
      </c>
      <c r="U1" s="418"/>
      <c r="V1" s="418"/>
      <c r="W1" s="418"/>
      <c r="X1" s="418"/>
    </row>
    <row r="2" spans="1:24" s="419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s="419" customFormat="1" ht="18" customHeight="1" x14ac:dyDescent="0.8">
      <c r="A3" s="449" t="s">
        <v>750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20"/>
      <c r="V3" s="420"/>
      <c r="W3" s="418"/>
      <c r="X3" s="418"/>
    </row>
    <row r="4" spans="1:24" ht="18" customHeight="1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216"/>
      <c r="V4" s="216"/>
      <c r="W4" s="215"/>
      <c r="X4" s="215"/>
    </row>
    <row r="5" spans="1:24" ht="18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23"/>
      <c r="X5" s="462" t="s">
        <v>62</v>
      </c>
    </row>
    <row r="6" spans="1:24" ht="18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24"/>
      <c r="X6" s="463"/>
    </row>
    <row r="7" spans="1:24" ht="21" x14ac:dyDescent="0.35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24" t="s">
        <v>59</v>
      </c>
      <c r="X7" s="463"/>
    </row>
    <row r="8" spans="1:24" ht="21" x14ac:dyDescent="0.35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24" t="s">
        <v>60</v>
      </c>
      <c r="X8" s="463"/>
    </row>
    <row r="9" spans="1:24" ht="21" x14ac:dyDescent="0.35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24" t="s">
        <v>61</v>
      </c>
      <c r="X9" s="463"/>
    </row>
    <row r="10" spans="1:24" ht="21" x14ac:dyDescent="0.35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25"/>
      <c r="X10" s="464"/>
    </row>
    <row r="11" spans="1:24" ht="21" x14ac:dyDescent="0.7">
      <c r="A11" s="1">
        <v>1</v>
      </c>
      <c r="B11" s="61">
        <v>1749</v>
      </c>
      <c r="C11" s="61">
        <v>3</v>
      </c>
      <c r="D11" s="61">
        <v>13</v>
      </c>
      <c r="E11" s="61">
        <v>2</v>
      </c>
      <c r="F11" s="61">
        <v>27</v>
      </c>
      <c r="G11" s="51">
        <v>5427</v>
      </c>
      <c r="H11" s="90">
        <v>250</v>
      </c>
      <c r="I11" s="77">
        <f>G11*H11</f>
        <v>1356750</v>
      </c>
      <c r="J11" s="1">
        <v>1</v>
      </c>
      <c r="K11" s="97"/>
      <c r="L11" s="97"/>
      <c r="M11" s="97"/>
      <c r="N11" s="17"/>
      <c r="O11" s="16"/>
      <c r="P11" s="16"/>
      <c r="Q11" s="14"/>
      <c r="R11" s="91"/>
      <c r="S11" s="16"/>
      <c r="T11" s="17">
        <f>I11</f>
        <v>1356750</v>
      </c>
      <c r="U11" s="82">
        <v>0</v>
      </c>
      <c r="V11" s="17">
        <f>T11-U11</f>
        <v>1356750</v>
      </c>
      <c r="W11" s="76">
        <v>0.01</v>
      </c>
      <c r="X11" s="17">
        <f>V11*W11%</f>
        <v>135.67500000000001</v>
      </c>
    </row>
    <row r="12" spans="1:24" ht="21" x14ac:dyDescent="0.7">
      <c r="A12" s="1">
        <v>2</v>
      </c>
      <c r="B12" s="70" t="s">
        <v>779</v>
      </c>
      <c r="C12" s="61">
        <v>1</v>
      </c>
      <c r="D12" s="61">
        <v>2</v>
      </c>
      <c r="E12" s="61">
        <v>0</v>
      </c>
      <c r="F12" s="61">
        <v>0</v>
      </c>
      <c r="G12" s="51">
        <v>800</v>
      </c>
      <c r="H12" s="90">
        <v>100</v>
      </c>
      <c r="I12" s="77">
        <f>G12*H12</f>
        <v>80000</v>
      </c>
      <c r="J12" s="1">
        <v>2</v>
      </c>
      <c r="K12" s="97"/>
      <c r="L12" s="97"/>
      <c r="M12" s="97"/>
      <c r="N12" s="17"/>
      <c r="O12" s="16"/>
      <c r="P12" s="16"/>
      <c r="Q12" s="14"/>
      <c r="R12" s="91"/>
      <c r="S12" s="16"/>
      <c r="T12" s="17">
        <f>I12</f>
        <v>80000</v>
      </c>
      <c r="U12" s="82">
        <f>T12</f>
        <v>80000</v>
      </c>
      <c r="V12" s="16">
        <v>0</v>
      </c>
      <c r="W12" s="76">
        <v>0</v>
      </c>
      <c r="X12" s="16">
        <v>0</v>
      </c>
    </row>
    <row r="13" spans="1:24" ht="21" x14ac:dyDescent="0.7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145">
        <f>SUM(V11)</f>
        <v>1356750</v>
      </c>
      <c r="W13" s="92"/>
      <c r="X13" s="68">
        <f>SUM(X11)</f>
        <v>135.67500000000001</v>
      </c>
    </row>
    <row r="19" spans="9:9" ht="21" x14ac:dyDescent="0.7">
      <c r="I19" s="3"/>
    </row>
  </sheetData>
  <mergeCells count="29">
    <mergeCell ref="J6:J10"/>
    <mergeCell ref="K6:K10"/>
    <mergeCell ref="P6:P10"/>
    <mergeCell ref="Q6:R6"/>
    <mergeCell ref="S6:S10"/>
    <mergeCell ref="Q7:Q10"/>
    <mergeCell ref="R7:R10"/>
    <mergeCell ref="G6:G10"/>
    <mergeCell ref="H6:H10"/>
    <mergeCell ref="I6:I10"/>
    <mergeCell ref="D8:D10"/>
    <mergeCell ref="E8:E10"/>
    <mergeCell ref="F8:F10"/>
    <mergeCell ref="A2:X2"/>
    <mergeCell ref="A3:T3"/>
    <mergeCell ref="A5:I5"/>
    <mergeCell ref="J5:S5"/>
    <mergeCell ref="T5:T10"/>
    <mergeCell ref="U5:U10"/>
    <mergeCell ref="V5:V10"/>
    <mergeCell ref="X5:X10"/>
    <mergeCell ref="A6:A10"/>
    <mergeCell ref="L6:L10"/>
    <mergeCell ref="M6:M10"/>
    <mergeCell ref="N6:N10"/>
    <mergeCell ref="O6:O10"/>
    <mergeCell ref="B6:B10"/>
    <mergeCell ref="C6:C10"/>
    <mergeCell ref="D6:F7"/>
  </mergeCells>
  <pageMargins left="0.11811023622047245" right="0.11811023622047245" top="0.74803149606299213" bottom="0.74803149606299213" header="0.31496062992125984" footer="0.31496062992125984"/>
  <pageSetup paperSize="9" scale="68" orientation="landscape" verticalDpi="0" r:id="rId1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dimension ref="A1:X20"/>
  <sheetViews>
    <sheetView zoomScale="90" zoomScaleNormal="90" workbookViewId="0">
      <selection activeCell="D13" sqref="D13"/>
    </sheetView>
  </sheetViews>
  <sheetFormatPr defaultColWidth="8.6640625" defaultRowHeight="17.5" x14ac:dyDescent="0.35"/>
  <cols>
    <col min="1" max="1" width="4" style="83" customWidth="1"/>
    <col min="2" max="2" width="10.1640625" style="83" customWidth="1"/>
    <col min="3" max="3" width="8.6640625" style="83"/>
    <col min="4" max="4" width="5.33203125" style="83" customWidth="1"/>
    <col min="5" max="5" width="4.6640625" style="83" customWidth="1"/>
    <col min="6" max="6" width="5" style="83" customWidth="1"/>
    <col min="7" max="8" width="8.6640625" style="83"/>
    <col min="9" max="9" width="10.58203125" style="83" customWidth="1"/>
    <col min="10" max="10" width="5.6640625" style="83" customWidth="1"/>
    <col min="11" max="11" width="8.6640625" style="83"/>
    <col min="12" max="12" width="9.08203125" style="83" customWidth="1"/>
    <col min="13" max="13" width="12.1640625" style="83" customWidth="1"/>
    <col min="14" max="17" width="8.6640625" style="83"/>
    <col min="18" max="18" width="10" style="83" customWidth="1"/>
    <col min="19" max="19" width="8.6640625" style="83"/>
    <col min="20" max="20" width="9.6640625" style="83" customWidth="1"/>
    <col min="21" max="21" width="8.6640625" style="83"/>
    <col min="22" max="22" width="10.5" style="83" customWidth="1"/>
    <col min="23" max="23" width="7.1640625" style="83" customWidth="1"/>
    <col min="24" max="24" width="8" style="83" customWidth="1"/>
    <col min="25" max="16384" width="8.6640625" style="83"/>
  </cols>
  <sheetData>
    <row r="1" spans="1:24" s="419" customFormat="1" ht="20.5" x14ac:dyDescent="0.45">
      <c r="A1" s="418"/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08" t="s">
        <v>491</v>
      </c>
      <c r="U1" s="418"/>
      <c r="V1" s="418"/>
      <c r="W1" s="418"/>
      <c r="X1" s="418"/>
    </row>
    <row r="2" spans="1:24" s="419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s="419" customFormat="1" ht="18" customHeight="1" x14ac:dyDescent="0.8">
      <c r="A3" s="449" t="s">
        <v>887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20"/>
      <c r="V3" s="420"/>
      <c r="W3" s="418"/>
      <c r="X3" s="418"/>
    </row>
    <row r="4" spans="1:24" ht="18" customHeight="1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216"/>
      <c r="V4" s="216"/>
      <c r="W4" s="215"/>
      <c r="X4" s="215"/>
    </row>
    <row r="5" spans="1:24" ht="18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23"/>
      <c r="X5" s="462" t="s">
        <v>62</v>
      </c>
    </row>
    <row r="6" spans="1:24" ht="18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24"/>
      <c r="X6" s="463"/>
    </row>
    <row r="7" spans="1:24" ht="21" x14ac:dyDescent="0.35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24" t="s">
        <v>59</v>
      </c>
      <c r="X7" s="463"/>
    </row>
    <row r="8" spans="1:24" ht="21" x14ac:dyDescent="0.35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24" t="s">
        <v>60</v>
      </c>
      <c r="X8" s="463"/>
    </row>
    <row r="9" spans="1:24" ht="21" x14ac:dyDescent="0.35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24" t="s">
        <v>61</v>
      </c>
      <c r="X9" s="463"/>
    </row>
    <row r="10" spans="1:24" ht="21" x14ac:dyDescent="0.35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25"/>
      <c r="X10" s="464"/>
    </row>
    <row r="11" spans="1:24" ht="21" x14ac:dyDescent="0.7">
      <c r="A11" s="1">
        <v>1</v>
      </c>
      <c r="B11" s="70" t="s">
        <v>782</v>
      </c>
      <c r="C11" s="61">
        <v>3</v>
      </c>
      <c r="D11" s="70">
        <v>14</v>
      </c>
      <c r="E11" s="70">
        <v>3</v>
      </c>
      <c r="F11" s="70">
        <v>90</v>
      </c>
      <c r="G11" s="51">
        <v>5990</v>
      </c>
      <c r="H11" s="90">
        <v>200</v>
      </c>
      <c r="I11" s="77">
        <f>G11*H11</f>
        <v>1198000</v>
      </c>
      <c r="J11" s="14">
        <v>1</v>
      </c>
      <c r="K11" s="97"/>
      <c r="L11" s="97"/>
      <c r="M11" s="97"/>
      <c r="N11" s="17"/>
      <c r="O11" s="16"/>
      <c r="P11" s="16"/>
      <c r="Q11" s="14"/>
      <c r="R11" s="91"/>
      <c r="S11" s="16"/>
      <c r="T11" s="17">
        <f>I11</f>
        <v>1198000</v>
      </c>
      <c r="U11" s="82">
        <v>0</v>
      </c>
      <c r="V11" s="17">
        <f>T11-U11</f>
        <v>1198000</v>
      </c>
      <c r="W11" s="76">
        <v>0.01</v>
      </c>
      <c r="X11" s="17">
        <f>V11*W11%</f>
        <v>119.80000000000001</v>
      </c>
    </row>
    <row r="12" spans="1:24" ht="21" x14ac:dyDescent="0.7">
      <c r="A12" s="14">
        <v>2</v>
      </c>
      <c r="B12" s="70" t="s">
        <v>780</v>
      </c>
      <c r="C12" s="61">
        <v>1</v>
      </c>
      <c r="D12" s="70">
        <v>2</v>
      </c>
      <c r="E12" s="70">
        <v>2</v>
      </c>
      <c r="F12" s="70">
        <v>65</v>
      </c>
      <c r="G12" s="51">
        <v>1065</v>
      </c>
      <c r="H12" s="90">
        <v>225</v>
      </c>
      <c r="I12" s="77">
        <f t="shared" ref="I12:I13" si="0">G12*H12</f>
        <v>239625</v>
      </c>
      <c r="J12" s="14">
        <v>2</v>
      </c>
      <c r="K12" s="97"/>
      <c r="L12" s="97"/>
      <c r="M12" s="97"/>
      <c r="N12" s="17"/>
      <c r="O12" s="16"/>
      <c r="P12" s="16"/>
      <c r="Q12" s="14"/>
      <c r="R12" s="91"/>
      <c r="S12" s="16"/>
      <c r="T12" s="17">
        <f t="shared" ref="T12:T13" si="1">I12</f>
        <v>239625</v>
      </c>
      <c r="U12" s="82">
        <f>T12</f>
        <v>239625</v>
      </c>
      <c r="V12" s="356">
        <v>0</v>
      </c>
      <c r="W12" s="76">
        <v>0</v>
      </c>
      <c r="X12" s="16">
        <v>0</v>
      </c>
    </row>
    <row r="13" spans="1:24" ht="21" x14ac:dyDescent="0.7">
      <c r="A13" s="14">
        <v>3</v>
      </c>
      <c r="B13" s="70" t="s">
        <v>781</v>
      </c>
      <c r="C13" s="61">
        <v>1</v>
      </c>
      <c r="D13" s="70">
        <v>10</v>
      </c>
      <c r="E13" s="70">
        <v>2</v>
      </c>
      <c r="F13" s="70">
        <v>71</v>
      </c>
      <c r="G13" s="51">
        <v>4271</v>
      </c>
      <c r="H13" s="90">
        <v>125</v>
      </c>
      <c r="I13" s="77">
        <f t="shared" si="0"/>
        <v>533875</v>
      </c>
      <c r="J13" s="14">
        <v>3</v>
      </c>
      <c r="K13" s="97"/>
      <c r="L13" s="97"/>
      <c r="M13" s="97"/>
      <c r="N13" s="17"/>
      <c r="O13" s="16"/>
      <c r="P13" s="16"/>
      <c r="Q13" s="14"/>
      <c r="R13" s="91"/>
      <c r="S13" s="16"/>
      <c r="T13" s="17">
        <f t="shared" si="1"/>
        <v>533875</v>
      </c>
      <c r="U13" s="82">
        <f>T13</f>
        <v>533875</v>
      </c>
      <c r="V13" s="356">
        <v>0</v>
      </c>
      <c r="W13" s="76">
        <v>0</v>
      </c>
      <c r="X13" s="16">
        <v>0</v>
      </c>
    </row>
    <row r="14" spans="1:24" ht="21" x14ac:dyDescent="0.7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145">
        <f>SUM(V11)</f>
        <v>1198000</v>
      </c>
      <c r="W14" s="92"/>
      <c r="X14" s="68">
        <f>SUM(X11)</f>
        <v>119.80000000000001</v>
      </c>
    </row>
    <row r="20" spans="9:9" ht="21" x14ac:dyDescent="0.7">
      <c r="I20" s="3"/>
    </row>
  </sheetData>
  <mergeCells count="29">
    <mergeCell ref="J6:J10"/>
    <mergeCell ref="K6:K10"/>
    <mergeCell ref="P6:P10"/>
    <mergeCell ref="Q6:R6"/>
    <mergeCell ref="S6:S10"/>
    <mergeCell ref="Q7:Q10"/>
    <mergeCell ref="R7:R10"/>
    <mergeCell ref="G6:G10"/>
    <mergeCell ref="H6:H10"/>
    <mergeCell ref="I6:I10"/>
    <mergeCell ref="D8:D10"/>
    <mergeCell ref="E8:E10"/>
    <mergeCell ref="F8:F10"/>
    <mergeCell ref="A2:X2"/>
    <mergeCell ref="A3:T3"/>
    <mergeCell ref="A5:I5"/>
    <mergeCell ref="J5:S5"/>
    <mergeCell ref="T5:T10"/>
    <mergeCell ref="U5:U10"/>
    <mergeCell ref="V5:V10"/>
    <mergeCell ref="X5:X10"/>
    <mergeCell ref="A6:A10"/>
    <mergeCell ref="L6:L10"/>
    <mergeCell ref="M6:M10"/>
    <mergeCell ref="N6:N10"/>
    <mergeCell ref="O6:O10"/>
    <mergeCell ref="B6:B10"/>
    <mergeCell ref="C6:C10"/>
    <mergeCell ref="D6:F7"/>
  </mergeCells>
  <pageMargins left="0.11811023622047245" right="0.11811023622047245" top="0.74803149606299213" bottom="0.74803149606299213" header="0.31496062992125984" footer="0.31496062992125984"/>
  <pageSetup paperSize="9" scale="68" orientation="landscape" verticalDpi="0" r:id="rId1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dimension ref="A1:X19"/>
  <sheetViews>
    <sheetView zoomScale="90" zoomScaleNormal="90" workbookViewId="0">
      <selection activeCell="I19" sqref="I19"/>
    </sheetView>
  </sheetViews>
  <sheetFormatPr defaultColWidth="8.6640625" defaultRowHeight="17.5" x14ac:dyDescent="0.35"/>
  <cols>
    <col min="1" max="1" width="4" style="83" customWidth="1"/>
    <col min="2" max="2" width="8.58203125" style="83" customWidth="1"/>
    <col min="3" max="3" width="8.6640625" style="83"/>
    <col min="4" max="4" width="5.33203125" style="83" customWidth="1"/>
    <col min="5" max="5" width="4.6640625" style="83" customWidth="1"/>
    <col min="6" max="6" width="5" style="83" customWidth="1"/>
    <col min="7" max="8" width="8.6640625" style="83"/>
    <col min="9" max="9" width="10.58203125" style="83" customWidth="1"/>
    <col min="10" max="10" width="5.6640625" style="83" customWidth="1"/>
    <col min="11" max="11" width="8.6640625" style="83"/>
    <col min="12" max="12" width="9.08203125" style="83" customWidth="1"/>
    <col min="13" max="13" width="12.1640625" style="83" customWidth="1"/>
    <col min="14" max="17" width="8.6640625" style="83"/>
    <col min="18" max="18" width="10.83203125" style="83" customWidth="1"/>
    <col min="19" max="19" width="8.6640625" style="83"/>
    <col min="20" max="20" width="9.6640625" style="83" customWidth="1"/>
    <col min="21" max="21" width="8.6640625" style="83"/>
    <col min="22" max="22" width="9.08203125" style="83" customWidth="1"/>
    <col min="23" max="16384" width="8.6640625" style="83"/>
  </cols>
  <sheetData>
    <row r="1" spans="1:24" s="419" customFormat="1" ht="20.5" x14ac:dyDescent="0.45">
      <c r="A1" s="418"/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08" t="s">
        <v>491</v>
      </c>
      <c r="U1" s="418"/>
      <c r="V1" s="418"/>
      <c r="W1" s="418"/>
      <c r="X1" s="418"/>
    </row>
    <row r="2" spans="1:24" s="419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s="419" customFormat="1" ht="18" customHeight="1" x14ac:dyDescent="0.8">
      <c r="A3" s="449" t="s">
        <v>742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20"/>
      <c r="V3" s="420"/>
      <c r="W3" s="418"/>
      <c r="X3" s="418"/>
    </row>
    <row r="4" spans="1:24" ht="18" customHeight="1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216"/>
      <c r="V4" s="216"/>
      <c r="W4" s="215"/>
      <c r="X4" s="215"/>
    </row>
    <row r="5" spans="1:24" ht="18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23"/>
      <c r="X5" s="462" t="s">
        <v>62</v>
      </c>
    </row>
    <row r="6" spans="1:24" ht="18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24"/>
      <c r="X6" s="463"/>
    </row>
    <row r="7" spans="1:24" ht="21" x14ac:dyDescent="0.35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24" t="s">
        <v>59</v>
      </c>
      <c r="X7" s="463"/>
    </row>
    <row r="8" spans="1:24" ht="21" x14ac:dyDescent="0.35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24" t="s">
        <v>60</v>
      </c>
      <c r="X8" s="463"/>
    </row>
    <row r="9" spans="1:24" ht="21" x14ac:dyDescent="0.35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24" t="s">
        <v>61</v>
      </c>
      <c r="X9" s="463"/>
    </row>
    <row r="10" spans="1:24" ht="21" x14ac:dyDescent="0.35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25"/>
      <c r="X10" s="464"/>
    </row>
    <row r="11" spans="1:24" ht="21" customHeight="1" x14ac:dyDescent="0.7">
      <c r="A11" s="1">
        <v>1</v>
      </c>
      <c r="B11" s="61" t="s">
        <v>752</v>
      </c>
      <c r="C11" s="61">
        <v>3</v>
      </c>
      <c r="D11" s="61">
        <v>4</v>
      </c>
      <c r="E11" s="61">
        <v>3</v>
      </c>
      <c r="F11" s="61">
        <v>15</v>
      </c>
      <c r="G11" s="51">
        <v>1915</v>
      </c>
      <c r="H11" s="90">
        <v>150</v>
      </c>
      <c r="I11" s="77">
        <f>G11*H11</f>
        <v>287250</v>
      </c>
      <c r="J11" s="1">
        <v>1</v>
      </c>
      <c r="K11" s="97"/>
      <c r="L11" s="97"/>
      <c r="M11" s="97"/>
      <c r="N11" s="17"/>
      <c r="O11" s="16"/>
      <c r="P11" s="16"/>
      <c r="Q11" s="14"/>
      <c r="R11" s="91"/>
      <c r="S11" s="16"/>
      <c r="T11" s="17">
        <f>I11</f>
        <v>287250</v>
      </c>
      <c r="U11" s="82">
        <v>0</v>
      </c>
      <c r="V11" s="17">
        <f>T11-U11</f>
        <v>287250</v>
      </c>
      <c r="W11" s="76">
        <v>0.01</v>
      </c>
      <c r="X11" s="17">
        <f>V11*W11%</f>
        <v>28.725000000000001</v>
      </c>
    </row>
    <row r="12" spans="1:24" ht="21" customHeight="1" x14ac:dyDescent="0.7">
      <c r="A12" s="1">
        <v>2</v>
      </c>
      <c r="B12" s="61" t="s">
        <v>788</v>
      </c>
      <c r="C12" s="61">
        <v>1</v>
      </c>
      <c r="D12" s="61">
        <v>1</v>
      </c>
      <c r="E12" s="61">
        <v>3</v>
      </c>
      <c r="F12" s="61">
        <v>10</v>
      </c>
      <c r="G12" s="51">
        <v>711</v>
      </c>
      <c r="H12" s="90">
        <v>275</v>
      </c>
      <c r="I12" s="77">
        <f>G12*H12</f>
        <v>195525</v>
      </c>
      <c r="J12" s="1">
        <v>2</v>
      </c>
      <c r="K12" s="97"/>
      <c r="L12" s="97"/>
      <c r="M12" s="97"/>
      <c r="N12" s="17"/>
      <c r="O12" s="16"/>
      <c r="P12" s="16"/>
      <c r="Q12" s="14"/>
      <c r="R12" s="91"/>
      <c r="S12" s="16"/>
      <c r="T12" s="17">
        <f>I12</f>
        <v>195525</v>
      </c>
      <c r="U12" s="82">
        <f>T12</f>
        <v>195525</v>
      </c>
      <c r="V12" s="356">
        <v>0</v>
      </c>
      <c r="W12" s="76">
        <v>0</v>
      </c>
      <c r="X12" s="16">
        <v>0</v>
      </c>
    </row>
    <row r="13" spans="1:24" ht="21" x14ac:dyDescent="0.7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145">
        <f>SUM(V11)</f>
        <v>287250</v>
      </c>
      <c r="W13" s="92"/>
      <c r="X13" s="68">
        <f>SUM(X11)</f>
        <v>28.725000000000001</v>
      </c>
    </row>
    <row r="19" spans="9:9" ht="21" x14ac:dyDescent="0.7">
      <c r="I19" s="3"/>
    </row>
  </sheetData>
  <mergeCells count="29">
    <mergeCell ref="J6:J10"/>
    <mergeCell ref="K6:K10"/>
    <mergeCell ref="P6:P10"/>
    <mergeCell ref="Q6:R6"/>
    <mergeCell ref="S6:S10"/>
    <mergeCell ref="Q7:Q10"/>
    <mergeCell ref="R7:R10"/>
    <mergeCell ref="G6:G10"/>
    <mergeCell ref="H6:H10"/>
    <mergeCell ref="I6:I10"/>
    <mergeCell ref="D8:D10"/>
    <mergeCell ref="E8:E10"/>
    <mergeCell ref="F8:F10"/>
    <mergeCell ref="A2:X2"/>
    <mergeCell ref="A3:T3"/>
    <mergeCell ref="A5:I5"/>
    <mergeCell ref="J5:S5"/>
    <mergeCell ref="T5:T10"/>
    <mergeCell ref="U5:U10"/>
    <mergeCell ref="V5:V10"/>
    <mergeCell ref="X5:X10"/>
    <mergeCell ref="A6:A10"/>
    <mergeCell ref="L6:L10"/>
    <mergeCell ref="M6:M10"/>
    <mergeCell ref="N6:N10"/>
    <mergeCell ref="O6:O10"/>
    <mergeCell ref="B6:B10"/>
    <mergeCell ref="C6:C10"/>
    <mergeCell ref="D6:F7"/>
  </mergeCells>
  <pageMargins left="0.11811023622047245" right="0.11811023622047245" top="0.74803149606299213" bottom="0.74803149606299213" header="0.31496062992125984" footer="0.31496062992125984"/>
  <pageSetup paperSize="9" scale="68" orientation="landscape" verticalDpi="0" r:id="rId1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dimension ref="A1:X18"/>
  <sheetViews>
    <sheetView zoomScale="90" zoomScaleNormal="90" workbookViewId="0">
      <selection activeCell="J23" sqref="J23"/>
    </sheetView>
  </sheetViews>
  <sheetFormatPr defaultColWidth="8.6640625" defaultRowHeight="17.5" x14ac:dyDescent="0.35"/>
  <cols>
    <col min="1" max="1" width="4" style="83" customWidth="1"/>
    <col min="2" max="2" width="8.58203125" style="83" customWidth="1"/>
    <col min="3" max="3" width="8.6640625" style="83"/>
    <col min="4" max="4" width="5.33203125" style="83" customWidth="1"/>
    <col min="5" max="5" width="4.6640625" style="83" customWidth="1"/>
    <col min="6" max="6" width="5" style="83" customWidth="1"/>
    <col min="7" max="8" width="8.6640625" style="83"/>
    <col min="9" max="9" width="10.58203125" style="83" customWidth="1"/>
    <col min="10" max="10" width="5.6640625" style="83" customWidth="1"/>
    <col min="11" max="11" width="8.6640625" style="83"/>
    <col min="12" max="12" width="9.08203125" style="83" customWidth="1"/>
    <col min="13" max="13" width="12.1640625" style="83" customWidth="1"/>
    <col min="14" max="17" width="8.6640625" style="83"/>
    <col min="18" max="18" width="10.83203125" style="83" customWidth="1"/>
    <col min="19" max="19" width="8.6640625" style="83"/>
    <col min="20" max="20" width="9.6640625" style="83" customWidth="1"/>
    <col min="21" max="21" width="8.83203125" style="83" customWidth="1"/>
    <col min="22" max="22" width="11" style="83" customWidth="1"/>
    <col min="23" max="23" width="6.9140625" style="83" customWidth="1"/>
    <col min="24" max="16384" width="8.6640625" style="83"/>
  </cols>
  <sheetData>
    <row r="1" spans="1:24" s="419" customFormat="1" ht="20.5" x14ac:dyDescent="0.45">
      <c r="A1" s="418"/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08" t="s">
        <v>491</v>
      </c>
      <c r="U1" s="418"/>
      <c r="V1" s="418"/>
      <c r="W1" s="418"/>
      <c r="X1" s="418"/>
    </row>
    <row r="2" spans="1:24" s="419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s="419" customFormat="1" ht="18" customHeight="1" x14ac:dyDescent="0.8">
      <c r="A3" s="449" t="s">
        <v>756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20"/>
      <c r="V3" s="420"/>
      <c r="W3" s="418"/>
      <c r="X3" s="418"/>
    </row>
    <row r="4" spans="1:24" ht="18" customHeight="1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216"/>
      <c r="V4" s="216"/>
      <c r="W4" s="215"/>
      <c r="X4" s="215"/>
    </row>
    <row r="5" spans="1:24" ht="18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20"/>
      <c r="X5" s="462" t="s">
        <v>62</v>
      </c>
    </row>
    <row r="6" spans="1:24" ht="18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21"/>
      <c r="X6" s="463"/>
    </row>
    <row r="7" spans="1:24" ht="21" x14ac:dyDescent="0.35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21" t="s">
        <v>59</v>
      </c>
      <c r="X7" s="463"/>
    </row>
    <row r="8" spans="1:24" ht="21" x14ac:dyDescent="0.35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21" t="s">
        <v>60</v>
      </c>
      <c r="X8" s="463"/>
    </row>
    <row r="9" spans="1:24" ht="21" x14ac:dyDescent="0.35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21" t="s">
        <v>61</v>
      </c>
      <c r="X9" s="463"/>
    </row>
    <row r="10" spans="1:24" ht="21" x14ac:dyDescent="0.35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22"/>
      <c r="X10" s="464"/>
    </row>
    <row r="11" spans="1:24" ht="19.5" customHeight="1" x14ac:dyDescent="0.7">
      <c r="A11" s="1">
        <v>1</v>
      </c>
      <c r="B11" s="61" t="s">
        <v>755</v>
      </c>
      <c r="C11" s="227">
        <v>3</v>
      </c>
      <c r="D11" s="87">
        <v>20</v>
      </c>
      <c r="E11" s="87">
        <v>0</v>
      </c>
      <c r="F11" s="87">
        <v>51</v>
      </c>
      <c r="G11" s="228">
        <v>8051</v>
      </c>
      <c r="H11" s="90">
        <v>450</v>
      </c>
      <c r="I11" s="77">
        <f>G11*H11</f>
        <v>3622950</v>
      </c>
      <c r="J11" s="1">
        <v>1</v>
      </c>
      <c r="K11" s="97"/>
      <c r="L11" s="97"/>
      <c r="M11" s="97"/>
      <c r="N11" s="17"/>
      <c r="O11" s="16"/>
      <c r="P11" s="16"/>
      <c r="Q11" s="14"/>
      <c r="R11" s="91"/>
      <c r="S11" s="16"/>
      <c r="T11" s="17">
        <f>I11</f>
        <v>3622950</v>
      </c>
      <c r="U11" s="82">
        <v>0</v>
      </c>
      <c r="V11" s="17">
        <f>T11-U11</f>
        <v>3622950</v>
      </c>
      <c r="W11" s="76">
        <v>0.01</v>
      </c>
      <c r="X11" s="17">
        <f>V11*W11%</f>
        <v>362.29500000000002</v>
      </c>
    </row>
    <row r="12" spans="1:24" ht="21" x14ac:dyDescent="0.7">
      <c r="A12" s="3"/>
      <c r="B12" s="3"/>
      <c r="C12" s="3"/>
      <c r="D12" s="226"/>
      <c r="E12" s="226"/>
      <c r="F12" s="226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145">
        <f>SUM(V11)</f>
        <v>3622950</v>
      </c>
      <c r="W12" s="92"/>
      <c r="X12" s="68">
        <f>SUM(X11)</f>
        <v>362.29500000000002</v>
      </c>
    </row>
    <row r="18" spans="9:9" ht="21" x14ac:dyDescent="0.7">
      <c r="I18" s="3"/>
    </row>
  </sheetData>
  <mergeCells count="29">
    <mergeCell ref="A2:X2"/>
    <mergeCell ref="A3:T3"/>
    <mergeCell ref="A5:I5"/>
    <mergeCell ref="J5:S5"/>
    <mergeCell ref="T5:T10"/>
    <mergeCell ref="U5:U10"/>
    <mergeCell ref="V5:V10"/>
    <mergeCell ref="X5:X10"/>
    <mergeCell ref="A6:A10"/>
    <mergeCell ref="L6:L10"/>
    <mergeCell ref="M6:M10"/>
    <mergeCell ref="N6:N10"/>
    <mergeCell ref="O6:O10"/>
    <mergeCell ref="B6:B10"/>
    <mergeCell ref="C6:C10"/>
    <mergeCell ref="D6:F7"/>
    <mergeCell ref="G6:G10"/>
    <mergeCell ref="H6:H10"/>
    <mergeCell ref="I6:I10"/>
    <mergeCell ref="D8:D10"/>
    <mergeCell ref="E8:E10"/>
    <mergeCell ref="F8:F10"/>
    <mergeCell ref="J6:J10"/>
    <mergeCell ref="K6:K10"/>
    <mergeCell ref="P6:P10"/>
    <mergeCell ref="Q6:R6"/>
    <mergeCell ref="S6:S10"/>
    <mergeCell ref="Q7:Q10"/>
    <mergeCell ref="R7:R10"/>
  </mergeCells>
  <pageMargins left="0.11811023622047245" right="0.11811023622047245" top="0.74803149606299213" bottom="0.74803149606299213" header="0.31496062992125984" footer="0.31496062992125984"/>
  <pageSetup paperSize="9" scale="68" orientation="landscape" verticalDpi="0" r:id="rId1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dimension ref="A1:X23"/>
  <sheetViews>
    <sheetView zoomScale="90" zoomScaleNormal="90" workbookViewId="0">
      <selection activeCell="A2" sqref="A2:X2"/>
    </sheetView>
  </sheetViews>
  <sheetFormatPr defaultColWidth="8.6640625" defaultRowHeight="17.5" x14ac:dyDescent="0.35"/>
  <cols>
    <col min="1" max="1" width="4" style="83" customWidth="1"/>
    <col min="2" max="2" width="8.58203125" style="83" customWidth="1"/>
    <col min="3" max="3" width="8.6640625" style="83"/>
    <col min="4" max="4" width="5.33203125" style="83" customWidth="1"/>
    <col min="5" max="5" width="4.6640625" style="83" customWidth="1"/>
    <col min="6" max="6" width="5" style="83" customWidth="1"/>
    <col min="7" max="8" width="8.6640625" style="83"/>
    <col min="9" max="9" width="10.58203125" style="83" customWidth="1"/>
    <col min="10" max="10" width="5.6640625" style="83" customWidth="1"/>
    <col min="11" max="11" width="8.6640625" style="83"/>
    <col min="12" max="12" width="9.08203125" style="83" customWidth="1"/>
    <col min="13" max="13" width="12.1640625" style="83" customWidth="1"/>
    <col min="14" max="17" width="8.6640625" style="83"/>
    <col min="18" max="18" width="10.83203125" style="83" customWidth="1"/>
    <col min="19" max="19" width="8.6640625" style="83"/>
    <col min="20" max="20" width="9.6640625" style="83" customWidth="1"/>
    <col min="21" max="21" width="8.6640625" style="83" customWidth="1"/>
    <col min="22" max="22" width="9.08203125" style="83" customWidth="1"/>
    <col min="23" max="16384" width="8.6640625" style="83"/>
  </cols>
  <sheetData>
    <row r="1" spans="1:24" s="419" customFormat="1" ht="20.5" x14ac:dyDescent="0.45">
      <c r="A1" s="418"/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08" t="s">
        <v>491</v>
      </c>
      <c r="U1" s="418"/>
      <c r="V1" s="418"/>
      <c r="W1" s="418"/>
      <c r="X1" s="418"/>
    </row>
    <row r="2" spans="1:24" s="419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s="419" customFormat="1" ht="18" customHeight="1" x14ac:dyDescent="0.8">
      <c r="A3" s="449" t="s">
        <v>761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20"/>
      <c r="V3" s="420"/>
      <c r="W3" s="418"/>
      <c r="X3" s="418"/>
    </row>
    <row r="4" spans="1:24" ht="18" customHeight="1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216"/>
      <c r="V4" s="216"/>
      <c r="W4" s="215"/>
      <c r="X4" s="215"/>
    </row>
    <row r="5" spans="1:24" ht="18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38"/>
      <c r="X5" s="462" t="s">
        <v>62</v>
      </c>
    </row>
    <row r="6" spans="1:24" ht="18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39"/>
      <c r="X6" s="463"/>
    </row>
    <row r="7" spans="1:24" ht="21" x14ac:dyDescent="0.35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39" t="s">
        <v>59</v>
      </c>
      <c r="X7" s="463"/>
    </row>
    <row r="8" spans="1:24" ht="21" x14ac:dyDescent="0.35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39" t="s">
        <v>60</v>
      </c>
      <c r="X8" s="463"/>
    </row>
    <row r="9" spans="1:24" ht="21" x14ac:dyDescent="0.35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39" t="s">
        <v>61</v>
      </c>
      <c r="X9" s="463"/>
    </row>
    <row r="10" spans="1:24" ht="21" x14ac:dyDescent="0.35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40"/>
      <c r="X10" s="464"/>
    </row>
    <row r="11" spans="1:24" ht="21" x14ac:dyDescent="0.7">
      <c r="A11" s="1">
        <v>1</v>
      </c>
      <c r="B11" s="70" t="s">
        <v>757</v>
      </c>
      <c r="C11" s="227">
        <v>1</v>
      </c>
      <c r="D11" s="87">
        <v>0</v>
      </c>
      <c r="E11" s="87">
        <v>3</v>
      </c>
      <c r="F11" s="87">
        <v>10</v>
      </c>
      <c r="G11" s="228">
        <v>310</v>
      </c>
      <c r="H11" s="90">
        <v>130</v>
      </c>
      <c r="I11" s="77">
        <f>G11*H11</f>
        <v>40300</v>
      </c>
      <c r="J11" s="1">
        <v>1</v>
      </c>
      <c r="K11" s="97"/>
      <c r="L11" s="97"/>
      <c r="M11" s="97"/>
      <c r="N11" s="17"/>
      <c r="O11" s="16"/>
      <c r="P11" s="16"/>
      <c r="Q11" s="14"/>
      <c r="R11" s="91"/>
      <c r="S11" s="16"/>
      <c r="T11" s="17">
        <f>I11</f>
        <v>40300</v>
      </c>
      <c r="U11" s="82">
        <v>0</v>
      </c>
      <c r="V11" s="17">
        <f>T11-U11</f>
        <v>40300</v>
      </c>
      <c r="W11" s="76">
        <v>0.01</v>
      </c>
      <c r="X11" s="17">
        <f>V11*W11%</f>
        <v>4.03</v>
      </c>
    </row>
    <row r="12" spans="1:24" ht="21" x14ac:dyDescent="0.7">
      <c r="A12" s="1">
        <v>2</v>
      </c>
      <c r="B12" s="70" t="s">
        <v>783</v>
      </c>
      <c r="C12" s="61">
        <v>1</v>
      </c>
      <c r="D12" s="87">
        <v>8</v>
      </c>
      <c r="E12" s="87">
        <v>1</v>
      </c>
      <c r="F12" s="87">
        <v>29</v>
      </c>
      <c r="G12" s="51">
        <v>3329</v>
      </c>
      <c r="H12" s="90">
        <v>125</v>
      </c>
      <c r="I12" s="77">
        <f t="shared" ref="I12:I16" si="0">G12*H12</f>
        <v>416125</v>
      </c>
      <c r="J12" s="1">
        <v>2</v>
      </c>
      <c r="K12" s="97"/>
      <c r="L12" s="97"/>
      <c r="M12" s="97"/>
      <c r="N12" s="17"/>
      <c r="O12" s="16"/>
      <c r="P12" s="16"/>
      <c r="Q12" s="14"/>
      <c r="R12" s="91"/>
      <c r="S12" s="16"/>
      <c r="T12" s="17">
        <f t="shared" ref="T12:T16" si="1">I12</f>
        <v>416125</v>
      </c>
      <c r="U12" s="82">
        <f>T12</f>
        <v>416125</v>
      </c>
      <c r="V12" s="356">
        <v>0</v>
      </c>
      <c r="W12" s="76">
        <v>0</v>
      </c>
      <c r="X12" s="16">
        <v>0</v>
      </c>
    </row>
    <row r="13" spans="1:24" ht="21" x14ac:dyDescent="0.7">
      <c r="A13" s="1">
        <v>3</v>
      </c>
      <c r="B13" s="70" t="s">
        <v>784</v>
      </c>
      <c r="C13" s="61">
        <v>1</v>
      </c>
      <c r="D13" s="87">
        <v>1</v>
      </c>
      <c r="E13" s="87">
        <v>1</v>
      </c>
      <c r="F13" s="87">
        <v>47</v>
      </c>
      <c r="G13" s="51">
        <v>547</v>
      </c>
      <c r="H13" s="90">
        <v>125</v>
      </c>
      <c r="I13" s="77">
        <f t="shared" si="0"/>
        <v>68375</v>
      </c>
      <c r="J13" s="1">
        <v>3</v>
      </c>
      <c r="K13" s="97"/>
      <c r="L13" s="97"/>
      <c r="M13" s="97"/>
      <c r="N13" s="17"/>
      <c r="O13" s="16"/>
      <c r="P13" s="16"/>
      <c r="Q13" s="14"/>
      <c r="R13" s="91"/>
      <c r="S13" s="16"/>
      <c r="T13" s="17">
        <f t="shared" si="1"/>
        <v>68375</v>
      </c>
      <c r="U13" s="82">
        <f t="shared" ref="U13:U16" si="2">T13</f>
        <v>68375</v>
      </c>
      <c r="V13" s="356">
        <v>0</v>
      </c>
      <c r="W13" s="76">
        <v>0</v>
      </c>
      <c r="X13" s="16">
        <v>0</v>
      </c>
    </row>
    <row r="14" spans="1:24" ht="21" x14ac:dyDescent="0.7">
      <c r="A14" s="1">
        <v>4</v>
      </c>
      <c r="B14" s="70" t="s">
        <v>785</v>
      </c>
      <c r="C14" s="61">
        <v>1</v>
      </c>
      <c r="D14" s="87">
        <v>4</v>
      </c>
      <c r="E14" s="87">
        <v>0</v>
      </c>
      <c r="F14" s="87">
        <v>89</v>
      </c>
      <c r="G14" s="51">
        <v>1689</v>
      </c>
      <c r="H14" s="90">
        <v>100</v>
      </c>
      <c r="I14" s="77">
        <f t="shared" si="0"/>
        <v>168900</v>
      </c>
      <c r="J14" s="1">
        <v>4</v>
      </c>
      <c r="K14" s="97"/>
      <c r="L14" s="97"/>
      <c r="M14" s="97"/>
      <c r="N14" s="17"/>
      <c r="O14" s="16"/>
      <c r="P14" s="16"/>
      <c r="Q14" s="14"/>
      <c r="R14" s="91"/>
      <c r="S14" s="16"/>
      <c r="T14" s="17">
        <f t="shared" si="1"/>
        <v>168900</v>
      </c>
      <c r="U14" s="82">
        <f t="shared" si="2"/>
        <v>168900</v>
      </c>
      <c r="V14" s="356">
        <v>0</v>
      </c>
      <c r="W14" s="76">
        <v>0</v>
      </c>
      <c r="X14" s="16">
        <v>0</v>
      </c>
    </row>
    <row r="15" spans="1:24" ht="21" x14ac:dyDescent="0.7">
      <c r="A15" s="1">
        <v>5</v>
      </c>
      <c r="B15" s="70" t="s">
        <v>786</v>
      </c>
      <c r="C15" s="61">
        <v>1</v>
      </c>
      <c r="D15" s="87">
        <v>3</v>
      </c>
      <c r="E15" s="87">
        <v>3</v>
      </c>
      <c r="F15" s="87">
        <v>69</v>
      </c>
      <c r="G15" s="51">
        <v>1569</v>
      </c>
      <c r="H15" s="90">
        <v>100</v>
      </c>
      <c r="I15" s="77">
        <f t="shared" si="0"/>
        <v>156900</v>
      </c>
      <c r="J15" s="1">
        <v>5</v>
      </c>
      <c r="K15" s="97"/>
      <c r="L15" s="97"/>
      <c r="M15" s="97"/>
      <c r="N15" s="17"/>
      <c r="O15" s="16"/>
      <c r="P15" s="16"/>
      <c r="Q15" s="14"/>
      <c r="R15" s="91"/>
      <c r="S15" s="16"/>
      <c r="T15" s="17">
        <f t="shared" si="1"/>
        <v>156900</v>
      </c>
      <c r="U15" s="82">
        <f t="shared" si="2"/>
        <v>156900</v>
      </c>
      <c r="V15" s="356">
        <v>0</v>
      </c>
      <c r="W15" s="76">
        <v>0</v>
      </c>
      <c r="X15" s="16">
        <v>0</v>
      </c>
    </row>
    <row r="16" spans="1:24" ht="21" x14ac:dyDescent="0.7">
      <c r="A16" s="1">
        <v>6</v>
      </c>
      <c r="B16" s="70" t="s">
        <v>787</v>
      </c>
      <c r="C16" s="61">
        <v>1</v>
      </c>
      <c r="D16" s="87">
        <v>7</v>
      </c>
      <c r="E16" s="87">
        <v>3</v>
      </c>
      <c r="F16" s="87">
        <v>76</v>
      </c>
      <c r="G16" s="51">
        <v>3176</v>
      </c>
      <c r="H16" s="90">
        <v>100</v>
      </c>
      <c r="I16" s="77">
        <f t="shared" si="0"/>
        <v>317600</v>
      </c>
      <c r="J16" s="1">
        <v>6</v>
      </c>
      <c r="K16" s="97"/>
      <c r="L16" s="97"/>
      <c r="M16" s="97"/>
      <c r="N16" s="17"/>
      <c r="O16" s="16"/>
      <c r="P16" s="16"/>
      <c r="Q16" s="14"/>
      <c r="R16" s="91"/>
      <c r="S16" s="16"/>
      <c r="T16" s="17">
        <f t="shared" si="1"/>
        <v>317600</v>
      </c>
      <c r="U16" s="82">
        <f t="shared" si="2"/>
        <v>317600</v>
      </c>
      <c r="V16" s="356">
        <v>0</v>
      </c>
      <c r="W16" s="76">
        <v>0</v>
      </c>
      <c r="X16" s="16">
        <v>0</v>
      </c>
    </row>
    <row r="17" spans="1:24" ht="21" x14ac:dyDescent="0.7">
      <c r="A17" s="3"/>
      <c r="B17" s="3"/>
      <c r="C17" s="3"/>
      <c r="D17" s="226"/>
      <c r="E17" s="226"/>
      <c r="F17" s="226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145">
        <f>SUM(V11)</f>
        <v>40300</v>
      </c>
      <c r="W17" s="92"/>
      <c r="X17" s="68">
        <f>SUM(X11)</f>
        <v>4.03</v>
      </c>
    </row>
    <row r="23" spans="1:24" ht="21" x14ac:dyDescent="0.7">
      <c r="I23" s="3"/>
    </row>
  </sheetData>
  <mergeCells count="29">
    <mergeCell ref="J6:J10"/>
    <mergeCell ref="K6:K10"/>
    <mergeCell ref="P6:P10"/>
    <mergeCell ref="Q6:R6"/>
    <mergeCell ref="S6:S10"/>
    <mergeCell ref="Q7:Q10"/>
    <mergeCell ref="R7:R10"/>
    <mergeCell ref="G6:G10"/>
    <mergeCell ref="H6:H10"/>
    <mergeCell ref="I6:I10"/>
    <mergeCell ref="D8:D10"/>
    <mergeCell ref="E8:E10"/>
    <mergeCell ref="F8:F10"/>
    <mergeCell ref="A2:X2"/>
    <mergeCell ref="A3:T3"/>
    <mergeCell ref="A5:I5"/>
    <mergeCell ref="J5:S5"/>
    <mergeCell ref="T5:T10"/>
    <mergeCell ref="U5:U10"/>
    <mergeCell ref="V5:V10"/>
    <mergeCell ref="X5:X10"/>
    <mergeCell ref="A6:A10"/>
    <mergeCell ref="L6:L10"/>
    <mergeCell ref="M6:M10"/>
    <mergeCell ref="N6:N10"/>
    <mergeCell ref="O6:O10"/>
    <mergeCell ref="B6:B10"/>
    <mergeCell ref="C6:C10"/>
    <mergeCell ref="D6:F7"/>
  </mergeCells>
  <pageMargins left="0.11811023622047245" right="0.11811023622047245" top="0.74803149606299213" bottom="0.74803149606299213" header="0.31496062992125984" footer="0.31496062992125984"/>
  <pageSetup paperSize="9" scale="68" orientation="landscape" verticalDpi="0" r:id="rId1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>
    <tabColor rgb="FFC00000"/>
  </sheetPr>
  <dimension ref="A1:X18"/>
  <sheetViews>
    <sheetView zoomScale="90" zoomScaleNormal="90" workbookViewId="0">
      <selection activeCell="A17" sqref="A17"/>
    </sheetView>
  </sheetViews>
  <sheetFormatPr defaultColWidth="8.6640625" defaultRowHeight="17.5" x14ac:dyDescent="0.35"/>
  <cols>
    <col min="1" max="1" width="4" style="83" customWidth="1"/>
    <col min="2" max="2" width="8.58203125" style="83" customWidth="1"/>
    <col min="3" max="3" width="8.6640625" style="83"/>
    <col min="4" max="4" width="5.33203125" style="83" customWidth="1"/>
    <col min="5" max="5" width="4.6640625" style="83" customWidth="1"/>
    <col min="6" max="6" width="5" style="83" customWidth="1"/>
    <col min="7" max="8" width="8.6640625" style="83"/>
    <col min="9" max="9" width="10.58203125" style="83" customWidth="1"/>
    <col min="10" max="10" width="5.6640625" style="83" customWidth="1"/>
    <col min="11" max="11" width="8.6640625" style="83"/>
    <col min="12" max="12" width="9.08203125" style="83" customWidth="1"/>
    <col min="13" max="13" width="12.1640625" style="83" customWidth="1"/>
    <col min="14" max="17" width="8.6640625" style="83"/>
    <col min="18" max="18" width="10.83203125" style="83" customWidth="1"/>
    <col min="19" max="19" width="8.6640625" style="83"/>
    <col min="20" max="20" width="9.6640625" style="83" customWidth="1"/>
    <col min="21" max="21" width="8.6640625" style="83"/>
    <col min="22" max="22" width="9.08203125" style="83" customWidth="1"/>
    <col min="23" max="16384" width="8.6640625" style="83"/>
  </cols>
  <sheetData>
    <row r="1" spans="1:24" s="419" customFormat="1" ht="20.5" x14ac:dyDescent="0.45">
      <c r="A1" s="418"/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08" t="s">
        <v>491</v>
      </c>
      <c r="U1" s="418"/>
      <c r="V1" s="418"/>
      <c r="W1" s="418"/>
      <c r="X1" s="418"/>
    </row>
    <row r="2" spans="1:24" s="419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s="419" customFormat="1" ht="18" customHeight="1" x14ac:dyDescent="0.8">
      <c r="A3" s="449" t="s">
        <v>760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20"/>
      <c r="V3" s="420"/>
      <c r="W3" s="418"/>
      <c r="X3" s="418"/>
    </row>
    <row r="4" spans="1:24" ht="18" customHeight="1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216"/>
      <c r="V4" s="216"/>
      <c r="W4" s="215"/>
      <c r="X4" s="215"/>
    </row>
    <row r="5" spans="1:24" ht="18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38"/>
      <c r="X5" s="462" t="s">
        <v>62</v>
      </c>
    </row>
    <row r="6" spans="1:24" ht="18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39"/>
      <c r="X6" s="463"/>
    </row>
    <row r="7" spans="1:24" ht="21" x14ac:dyDescent="0.35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39" t="s">
        <v>59</v>
      </c>
      <c r="X7" s="463"/>
    </row>
    <row r="8" spans="1:24" ht="21" x14ac:dyDescent="0.35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39" t="s">
        <v>60</v>
      </c>
      <c r="X8" s="463"/>
    </row>
    <row r="9" spans="1:24" ht="21" x14ac:dyDescent="0.35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39" t="s">
        <v>61</v>
      </c>
      <c r="X9" s="463"/>
    </row>
    <row r="10" spans="1:24" ht="21" x14ac:dyDescent="0.35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40"/>
      <c r="X10" s="464"/>
    </row>
    <row r="11" spans="1:24" ht="19.5" customHeight="1" x14ac:dyDescent="0.7">
      <c r="A11" s="1">
        <v>1</v>
      </c>
      <c r="B11" s="61" t="s">
        <v>758</v>
      </c>
      <c r="C11" s="227">
        <v>1</v>
      </c>
      <c r="D11" s="87">
        <v>5</v>
      </c>
      <c r="E11" s="87">
        <v>3</v>
      </c>
      <c r="F11" s="87">
        <v>6</v>
      </c>
      <c r="G11" s="228">
        <v>2306</v>
      </c>
      <c r="H11" s="90">
        <v>100</v>
      </c>
      <c r="I11" s="77">
        <f>G11*H11</f>
        <v>230600</v>
      </c>
      <c r="J11" s="1">
        <v>1</v>
      </c>
      <c r="K11" s="97"/>
      <c r="L11" s="97"/>
      <c r="M11" s="97"/>
      <c r="N11" s="17"/>
      <c r="O11" s="16"/>
      <c r="P11" s="16"/>
      <c r="Q11" s="14"/>
      <c r="R11" s="91"/>
      <c r="S11" s="16"/>
      <c r="T11" s="17">
        <f>I11</f>
        <v>230600</v>
      </c>
      <c r="U11" s="82">
        <v>0</v>
      </c>
      <c r="V11" s="17">
        <f>T11-U11</f>
        <v>230600</v>
      </c>
      <c r="W11" s="76">
        <v>0.01</v>
      </c>
      <c r="X11" s="17">
        <f>V11*W11%</f>
        <v>23.060000000000002</v>
      </c>
    </row>
    <row r="12" spans="1:24" ht="21" x14ac:dyDescent="0.7">
      <c r="A12" s="3"/>
      <c r="B12" s="3"/>
      <c r="C12" s="3"/>
      <c r="D12" s="226"/>
      <c r="E12" s="226"/>
      <c r="F12" s="226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145">
        <f>SUM(V11)</f>
        <v>230600</v>
      </c>
      <c r="W12" s="92"/>
      <c r="X12" s="68">
        <f>SUM(X11)</f>
        <v>23.060000000000002</v>
      </c>
    </row>
    <row r="15" spans="1:24" x14ac:dyDescent="0.35">
      <c r="X15" s="424"/>
    </row>
    <row r="18" spans="9:9" ht="21" x14ac:dyDescent="0.7">
      <c r="I18" s="3"/>
    </row>
  </sheetData>
  <mergeCells count="29">
    <mergeCell ref="J6:J10"/>
    <mergeCell ref="K6:K10"/>
    <mergeCell ref="P6:P10"/>
    <mergeCell ref="Q6:R6"/>
    <mergeCell ref="S6:S10"/>
    <mergeCell ref="Q7:Q10"/>
    <mergeCell ref="R7:R10"/>
    <mergeCell ref="G6:G10"/>
    <mergeCell ref="H6:H10"/>
    <mergeCell ref="I6:I10"/>
    <mergeCell ref="D8:D10"/>
    <mergeCell ref="E8:E10"/>
    <mergeCell ref="F8:F10"/>
    <mergeCell ref="A2:X2"/>
    <mergeCell ref="A3:T3"/>
    <mergeCell ref="A5:I5"/>
    <mergeCell ref="J5:S5"/>
    <mergeCell ref="T5:T10"/>
    <mergeCell ref="U5:U10"/>
    <mergeCell ref="V5:V10"/>
    <mergeCell ref="X5:X10"/>
    <mergeCell ref="A6:A10"/>
    <mergeCell ref="L6:L10"/>
    <mergeCell ref="M6:M10"/>
    <mergeCell ref="N6:N10"/>
    <mergeCell ref="O6:O10"/>
    <mergeCell ref="B6:B10"/>
    <mergeCell ref="C6:C10"/>
    <mergeCell ref="D6:F7"/>
  </mergeCells>
  <pageMargins left="0.11811023622047245" right="0.11811023622047245" top="0.74803149606299213" bottom="0.74803149606299213" header="0.31496062992125984" footer="0.31496062992125984"/>
  <pageSetup paperSize="9" scale="68" orientation="landscape" verticalDpi="300" r:id="rId1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dimension ref="A1:X18"/>
  <sheetViews>
    <sheetView zoomScale="90" zoomScaleNormal="90" workbookViewId="0">
      <selection activeCell="K23" sqref="K23"/>
    </sheetView>
  </sheetViews>
  <sheetFormatPr defaultColWidth="8.6640625" defaultRowHeight="17.5" x14ac:dyDescent="0.35"/>
  <cols>
    <col min="1" max="1" width="4" style="83" customWidth="1"/>
    <col min="2" max="2" width="8.58203125" style="83" customWidth="1"/>
    <col min="3" max="3" width="8.6640625" style="83"/>
    <col min="4" max="4" width="5.33203125" style="83" customWidth="1"/>
    <col min="5" max="5" width="4.6640625" style="83" customWidth="1"/>
    <col min="6" max="6" width="5" style="83" customWidth="1"/>
    <col min="7" max="8" width="8.6640625" style="83"/>
    <col min="9" max="9" width="10.58203125" style="83" customWidth="1"/>
    <col min="10" max="10" width="5.6640625" style="83" customWidth="1"/>
    <col min="11" max="11" width="8.6640625" style="83"/>
    <col min="12" max="12" width="9.08203125" style="83" customWidth="1"/>
    <col min="13" max="13" width="12.1640625" style="83" customWidth="1"/>
    <col min="14" max="17" width="8.6640625" style="83"/>
    <col min="18" max="18" width="10.83203125" style="83" customWidth="1"/>
    <col min="19" max="19" width="8.6640625" style="83"/>
    <col min="20" max="20" width="9.6640625" style="83" customWidth="1"/>
    <col min="21" max="21" width="8.6640625" style="83"/>
    <col min="22" max="22" width="9.08203125" style="83" customWidth="1"/>
    <col min="23" max="16384" width="8.6640625" style="83"/>
  </cols>
  <sheetData>
    <row r="1" spans="1:24" s="419" customFormat="1" ht="20.5" x14ac:dyDescent="0.45">
      <c r="A1" s="418"/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08" t="s">
        <v>491</v>
      </c>
      <c r="U1" s="418"/>
      <c r="V1" s="418"/>
      <c r="W1" s="418"/>
      <c r="X1" s="418"/>
    </row>
    <row r="2" spans="1:24" s="419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s="419" customFormat="1" ht="18" customHeight="1" x14ac:dyDescent="0.8">
      <c r="A3" s="449" t="s">
        <v>759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20"/>
      <c r="V3" s="420"/>
      <c r="W3" s="418"/>
      <c r="X3" s="418"/>
    </row>
    <row r="4" spans="1:24" ht="18" customHeight="1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216"/>
      <c r="V4" s="216"/>
      <c r="W4" s="215"/>
      <c r="X4" s="215"/>
    </row>
    <row r="5" spans="1:24" ht="18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41"/>
      <c r="X5" s="462" t="s">
        <v>62</v>
      </c>
    </row>
    <row r="6" spans="1:24" ht="18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42"/>
      <c r="X6" s="463"/>
    </row>
    <row r="7" spans="1:24" ht="21" x14ac:dyDescent="0.35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42" t="s">
        <v>59</v>
      </c>
      <c r="X7" s="463"/>
    </row>
    <row r="8" spans="1:24" ht="21" x14ac:dyDescent="0.35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42" t="s">
        <v>60</v>
      </c>
      <c r="X8" s="463"/>
    </row>
    <row r="9" spans="1:24" ht="21" x14ac:dyDescent="0.35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42" t="s">
        <v>61</v>
      </c>
      <c r="X9" s="463"/>
    </row>
    <row r="10" spans="1:24" ht="21" x14ac:dyDescent="0.35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43"/>
      <c r="X10" s="464"/>
    </row>
    <row r="11" spans="1:24" ht="19.5" customHeight="1" x14ac:dyDescent="0.7">
      <c r="A11" s="1">
        <v>1</v>
      </c>
      <c r="B11" s="61" t="s">
        <v>758</v>
      </c>
      <c r="C11" s="227">
        <v>1</v>
      </c>
      <c r="D11" s="87">
        <v>3</v>
      </c>
      <c r="E11" s="87">
        <v>3</v>
      </c>
      <c r="F11" s="87">
        <v>64</v>
      </c>
      <c r="G11" s="228">
        <v>1564</v>
      </c>
      <c r="H11" s="90">
        <v>150</v>
      </c>
      <c r="I11" s="77">
        <f>G11*H11</f>
        <v>234600</v>
      </c>
      <c r="J11" s="1">
        <v>1</v>
      </c>
      <c r="K11" s="97"/>
      <c r="L11" s="97"/>
      <c r="M11" s="97"/>
      <c r="N11" s="17"/>
      <c r="O11" s="16"/>
      <c r="P11" s="16"/>
      <c r="Q11" s="14"/>
      <c r="R11" s="91"/>
      <c r="S11" s="16"/>
      <c r="T11" s="17">
        <f>I11</f>
        <v>234600</v>
      </c>
      <c r="U11" s="82">
        <v>0</v>
      </c>
      <c r="V11" s="17">
        <f>T11-U11</f>
        <v>234600</v>
      </c>
      <c r="W11" s="76">
        <v>0.01</v>
      </c>
      <c r="X11" s="17">
        <f>V11*W11%</f>
        <v>23.46</v>
      </c>
    </row>
    <row r="12" spans="1:24" ht="21" x14ac:dyDescent="0.7">
      <c r="A12" s="3"/>
      <c r="B12" s="3"/>
      <c r="C12" s="3"/>
      <c r="D12" s="226"/>
      <c r="E12" s="226"/>
      <c r="F12" s="226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145">
        <f>SUM(V11)</f>
        <v>234600</v>
      </c>
      <c r="W12" s="92"/>
      <c r="X12" s="68">
        <f>SUM(X11)</f>
        <v>23.46</v>
      </c>
    </row>
    <row r="18" spans="9:9" ht="21" x14ac:dyDescent="0.7">
      <c r="I18" s="3"/>
    </row>
  </sheetData>
  <mergeCells count="29">
    <mergeCell ref="A2:X2"/>
    <mergeCell ref="A3:T3"/>
    <mergeCell ref="A5:I5"/>
    <mergeCell ref="J5:S5"/>
    <mergeCell ref="T5:T10"/>
    <mergeCell ref="U5:U10"/>
    <mergeCell ref="V5:V10"/>
    <mergeCell ref="X5:X10"/>
    <mergeCell ref="A6:A10"/>
    <mergeCell ref="L6:L10"/>
    <mergeCell ref="M6:M10"/>
    <mergeCell ref="N6:N10"/>
    <mergeCell ref="O6:O10"/>
    <mergeCell ref="B6:B10"/>
    <mergeCell ref="C6:C10"/>
    <mergeCell ref="D6:F7"/>
    <mergeCell ref="G6:G10"/>
    <mergeCell ref="H6:H10"/>
    <mergeCell ref="I6:I10"/>
    <mergeCell ref="D8:D10"/>
    <mergeCell ref="E8:E10"/>
    <mergeCell ref="F8:F10"/>
    <mergeCell ref="J6:J10"/>
    <mergeCell ref="K6:K10"/>
    <mergeCell ref="P6:P10"/>
    <mergeCell ref="Q6:R6"/>
    <mergeCell ref="S6:S10"/>
    <mergeCell ref="Q7:Q10"/>
    <mergeCell ref="R7:R10"/>
  </mergeCells>
  <pageMargins left="0.11811023622047245" right="0.11811023622047245" top="0.74803149606299213" bottom="0.74803149606299213" header="0.31496062992125984" footer="0.31496062992125984"/>
  <pageSetup paperSize="9" scale="68" orientation="landscape" r:id="rId1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dimension ref="A1:X18"/>
  <sheetViews>
    <sheetView zoomScale="90" zoomScaleNormal="90" workbookViewId="0">
      <selection activeCell="A2" sqref="A2:X2"/>
    </sheetView>
  </sheetViews>
  <sheetFormatPr defaultColWidth="8.6640625" defaultRowHeight="17.5" x14ac:dyDescent="0.35"/>
  <cols>
    <col min="1" max="1" width="4" style="83" customWidth="1"/>
    <col min="2" max="2" width="8.58203125" style="83" customWidth="1"/>
    <col min="3" max="3" width="8.6640625" style="83"/>
    <col min="4" max="4" width="5.33203125" style="83" customWidth="1"/>
    <col min="5" max="5" width="4.6640625" style="83" customWidth="1"/>
    <col min="6" max="6" width="5" style="83" customWidth="1"/>
    <col min="7" max="8" width="8.6640625" style="83"/>
    <col min="9" max="9" width="10.58203125" style="83" customWidth="1"/>
    <col min="10" max="10" width="5.6640625" style="83" customWidth="1"/>
    <col min="11" max="11" width="8.6640625" style="83"/>
    <col min="12" max="12" width="9.08203125" style="83" customWidth="1"/>
    <col min="13" max="13" width="12.1640625" style="83" customWidth="1"/>
    <col min="14" max="17" width="8.6640625" style="83"/>
    <col min="18" max="18" width="8.4140625" style="83" customWidth="1"/>
    <col min="19" max="19" width="8.6640625" style="83"/>
    <col min="20" max="20" width="9.6640625" style="83" customWidth="1"/>
    <col min="21" max="21" width="8.6640625" style="83"/>
    <col min="22" max="22" width="9.08203125" style="83" customWidth="1"/>
    <col min="23" max="23" width="7.08203125" style="83" customWidth="1"/>
    <col min="24" max="24" width="8.33203125" style="83" customWidth="1"/>
    <col min="25" max="16384" width="8.6640625" style="83"/>
  </cols>
  <sheetData>
    <row r="1" spans="1:24" s="419" customFormat="1" ht="20.5" x14ac:dyDescent="0.45">
      <c r="A1" s="418"/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08" t="s">
        <v>491</v>
      </c>
      <c r="U1" s="418"/>
      <c r="V1" s="418"/>
      <c r="W1" s="418"/>
      <c r="X1" s="418"/>
    </row>
    <row r="2" spans="1:24" s="419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s="419" customFormat="1" ht="18" customHeight="1" x14ac:dyDescent="0.8">
      <c r="A3" s="449" t="s">
        <v>762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20"/>
      <c r="V3" s="420"/>
      <c r="W3" s="418"/>
      <c r="X3" s="418"/>
    </row>
    <row r="4" spans="1:24" ht="18" customHeight="1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216"/>
      <c r="V4" s="216"/>
      <c r="W4" s="215"/>
      <c r="X4" s="215"/>
    </row>
    <row r="5" spans="1:24" ht="18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244"/>
      <c r="X5" s="462" t="s">
        <v>62</v>
      </c>
    </row>
    <row r="6" spans="1:24" ht="18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245"/>
      <c r="X6" s="463"/>
    </row>
    <row r="7" spans="1:24" ht="21" x14ac:dyDescent="0.35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245" t="s">
        <v>59</v>
      </c>
      <c r="X7" s="463"/>
    </row>
    <row r="8" spans="1:24" ht="21" x14ac:dyDescent="0.35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245" t="s">
        <v>60</v>
      </c>
      <c r="X8" s="463"/>
    </row>
    <row r="9" spans="1:24" ht="21" x14ac:dyDescent="0.35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245" t="s">
        <v>61</v>
      </c>
      <c r="X9" s="463"/>
    </row>
    <row r="10" spans="1:24" ht="21" x14ac:dyDescent="0.35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46"/>
      <c r="X10" s="464"/>
    </row>
    <row r="11" spans="1:24" ht="19.5" customHeight="1" x14ac:dyDescent="0.7">
      <c r="A11" s="70">
        <v>1</v>
      </c>
      <c r="B11" s="70" t="s">
        <v>763</v>
      </c>
      <c r="C11" s="227">
        <v>1</v>
      </c>
      <c r="D11" s="87">
        <v>10</v>
      </c>
      <c r="E11" s="87">
        <v>0</v>
      </c>
      <c r="F11" s="87">
        <v>55</v>
      </c>
      <c r="G11" s="228">
        <v>4055</v>
      </c>
      <c r="H11" s="90">
        <v>200</v>
      </c>
      <c r="I11" s="77">
        <f>G11*H11</f>
        <v>811000</v>
      </c>
      <c r="J11" s="1">
        <v>1</v>
      </c>
      <c r="K11" s="97"/>
      <c r="L11" s="97"/>
      <c r="M11" s="97"/>
      <c r="N11" s="17"/>
      <c r="O11" s="16"/>
      <c r="P11" s="16"/>
      <c r="Q11" s="14"/>
      <c r="R11" s="91"/>
      <c r="S11" s="16"/>
      <c r="T11" s="17">
        <f>I11</f>
        <v>811000</v>
      </c>
      <c r="U11" s="82">
        <v>0</v>
      </c>
      <c r="V11" s="17">
        <f>T11-U11</f>
        <v>811000</v>
      </c>
      <c r="W11" s="76">
        <v>0.01</v>
      </c>
      <c r="X11" s="17">
        <f>V11*W11%</f>
        <v>81.100000000000009</v>
      </c>
    </row>
    <row r="12" spans="1:24" ht="21" x14ac:dyDescent="0.7">
      <c r="A12" s="3"/>
      <c r="B12" s="3"/>
      <c r="C12" s="3"/>
      <c r="D12" s="226"/>
      <c r="E12" s="226"/>
      <c r="F12" s="226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145">
        <f>SUM(V11)</f>
        <v>811000</v>
      </c>
      <c r="W12" s="92"/>
      <c r="X12" s="68">
        <f>SUM(X11)</f>
        <v>81.100000000000009</v>
      </c>
    </row>
    <row r="13" spans="1:24" x14ac:dyDescent="0.35">
      <c r="V13" s="323"/>
    </row>
    <row r="18" spans="9:9" ht="21" x14ac:dyDescent="0.7">
      <c r="I18" s="3"/>
    </row>
  </sheetData>
  <mergeCells count="29">
    <mergeCell ref="A2:X2"/>
    <mergeCell ref="A3:T3"/>
    <mergeCell ref="A5:I5"/>
    <mergeCell ref="J5:S5"/>
    <mergeCell ref="T5:T10"/>
    <mergeCell ref="U5:U10"/>
    <mergeCell ref="V5:V10"/>
    <mergeCell ref="X5:X10"/>
    <mergeCell ref="A6:A10"/>
    <mergeCell ref="L6:L10"/>
    <mergeCell ref="M6:M10"/>
    <mergeCell ref="N6:N10"/>
    <mergeCell ref="O6:O10"/>
    <mergeCell ref="B6:B10"/>
    <mergeCell ref="C6:C10"/>
    <mergeCell ref="D6:F7"/>
    <mergeCell ref="G6:G10"/>
    <mergeCell ref="H6:H10"/>
    <mergeCell ref="I6:I10"/>
    <mergeCell ref="D8:D10"/>
    <mergeCell ref="E8:E10"/>
    <mergeCell ref="F8:F10"/>
    <mergeCell ref="J6:J10"/>
    <mergeCell ref="K6:K10"/>
    <mergeCell ref="P6:P10"/>
    <mergeCell ref="Q6:R6"/>
    <mergeCell ref="S6:S10"/>
    <mergeCell ref="Q7:Q10"/>
    <mergeCell ref="R7:R10"/>
  </mergeCells>
  <pageMargins left="0.11811023622047245" right="0.11811023622047245" top="0.74803149606299213" bottom="0.74803149606299213" header="0.31496062992125984" footer="0.31496062992125984"/>
  <pageSetup paperSize="9" scale="68" orientation="landscape" verticalDpi="0" r:id="rId1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dimension ref="A1:X20"/>
  <sheetViews>
    <sheetView zoomScale="90" zoomScaleNormal="90" workbookViewId="0">
      <selection activeCell="I22" sqref="I22"/>
    </sheetView>
  </sheetViews>
  <sheetFormatPr defaultColWidth="8.6640625" defaultRowHeight="17.5" x14ac:dyDescent="0.35"/>
  <cols>
    <col min="1" max="1" width="4" style="83" customWidth="1"/>
    <col min="2" max="2" width="8.83203125" style="83" customWidth="1"/>
    <col min="3" max="3" width="6.58203125" style="83" customWidth="1"/>
    <col min="4" max="4" width="5.33203125" style="83" customWidth="1"/>
    <col min="5" max="5" width="4.6640625" style="83" customWidth="1"/>
    <col min="6" max="6" width="5" style="83" customWidth="1"/>
    <col min="7" max="8" width="8.6640625" style="83"/>
    <col min="9" max="9" width="10.58203125" style="83" customWidth="1"/>
    <col min="10" max="10" width="5.6640625" style="83" customWidth="1"/>
    <col min="11" max="11" width="8.6640625" style="83"/>
    <col min="12" max="12" width="9.08203125" style="83" customWidth="1"/>
    <col min="13" max="13" width="12.1640625" style="83" customWidth="1"/>
    <col min="14" max="16" width="8.6640625" style="83"/>
    <col min="17" max="17" width="6.83203125" style="83" customWidth="1"/>
    <col min="18" max="18" width="8.6640625" style="83" customWidth="1"/>
    <col min="19" max="19" width="9.58203125" style="83" customWidth="1"/>
    <col min="20" max="20" width="9.6640625" style="83" customWidth="1"/>
    <col min="21" max="21" width="8.6640625" style="83"/>
    <col min="22" max="22" width="9.6640625" style="83" customWidth="1"/>
    <col min="23" max="16384" width="8.6640625" style="83"/>
  </cols>
  <sheetData>
    <row r="1" spans="1:24" s="419" customFormat="1" ht="20.5" x14ac:dyDescent="0.45">
      <c r="A1" s="418"/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08" t="s">
        <v>491</v>
      </c>
      <c r="U1" s="418"/>
      <c r="V1" s="418"/>
      <c r="W1" s="418"/>
      <c r="X1" s="418"/>
    </row>
    <row r="2" spans="1:24" s="419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s="419" customFormat="1" ht="18" customHeight="1" x14ac:dyDescent="0.8">
      <c r="A3" s="449" t="s">
        <v>869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20"/>
      <c r="V3" s="420"/>
      <c r="W3" s="418"/>
      <c r="X3" s="418"/>
    </row>
    <row r="4" spans="1:24" ht="18" customHeight="1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216"/>
      <c r="V4" s="216"/>
      <c r="W4" s="215"/>
      <c r="X4" s="215"/>
    </row>
    <row r="5" spans="1:24" ht="2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394"/>
      <c r="X5" s="462" t="s">
        <v>62</v>
      </c>
    </row>
    <row r="6" spans="1:24" ht="22.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395"/>
      <c r="X6" s="463"/>
    </row>
    <row r="7" spans="1:24" ht="21" x14ac:dyDescent="0.35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395" t="s">
        <v>59</v>
      </c>
      <c r="X7" s="463"/>
    </row>
    <row r="8" spans="1:24" ht="21" x14ac:dyDescent="0.35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395" t="s">
        <v>60</v>
      </c>
      <c r="X8" s="463"/>
    </row>
    <row r="9" spans="1:24" ht="21" x14ac:dyDescent="0.35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395" t="s">
        <v>61</v>
      </c>
      <c r="X9" s="463"/>
    </row>
    <row r="10" spans="1:24" ht="21" x14ac:dyDescent="0.35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396"/>
      <c r="X10" s="464"/>
    </row>
    <row r="11" spans="1:24" ht="19.5" customHeight="1" x14ac:dyDescent="0.7">
      <c r="A11" s="14">
        <v>1</v>
      </c>
      <c r="B11" s="70" t="s">
        <v>860</v>
      </c>
      <c r="C11" s="227">
        <v>1</v>
      </c>
      <c r="D11" s="229">
        <v>2</v>
      </c>
      <c r="E11" s="229">
        <v>0</v>
      </c>
      <c r="F11" s="229">
        <v>0</v>
      </c>
      <c r="G11" s="228">
        <v>800</v>
      </c>
      <c r="H11" s="90">
        <v>325</v>
      </c>
      <c r="I11" s="77">
        <f>G11*H11</f>
        <v>260000</v>
      </c>
      <c r="J11" s="1">
        <v>1</v>
      </c>
      <c r="K11" s="97" t="s">
        <v>868</v>
      </c>
      <c r="L11" s="97"/>
      <c r="M11" s="400"/>
      <c r="N11" s="17">
        <v>112</v>
      </c>
      <c r="O11" s="16">
        <v>5000</v>
      </c>
      <c r="P11" s="16">
        <f>N11*O11</f>
        <v>560000</v>
      </c>
      <c r="Q11" s="14">
        <v>2</v>
      </c>
      <c r="R11" s="91">
        <v>11200</v>
      </c>
      <c r="S11" s="16">
        <f>P11-R11</f>
        <v>548800</v>
      </c>
      <c r="T11" s="17">
        <f>S11+I11</f>
        <v>808800</v>
      </c>
      <c r="U11" s="82">
        <v>0</v>
      </c>
      <c r="V11" s="17">
        <f>T11-U11</f>
        <v>808800</v>
      </c>
      <c r="W11" s="76">
        <v>0.3</v>
      </c>
      <c r="X11" s="17">
        <f>V11*W11%</f>
        <v>2426.4</v>
      </c>
    </row>
    <row r="12" spans="1:24" ht="19.5" customHeight="1" x14ac:dyDescent="0.7">
      <c r="A12" s="14"/>
      <c r="B12" s="70"/>
      <c r="C12" s="61"/>
      <c r="D12" s="229"/>
      <c r="E12" s="229"/>
      <c r="F12" s="229"/>
      <c r="G12" s="51"/>
      <c r="H12" s="90"/>
      <c r="I12" s="77"/>
      <c r="J12" s="1">
        <v>2</v>
      </c>
      <c r="K12" s="97" t="s">
        <v>46</v>
      </c>
      <c r="L12" s="97"/>
      <c r="M12" s="400"/>
      <c r="N12" s="17">
        <v>112</v>
      </c>
      <c r="O12" s="16">
        <v>450</v>
      </c>
      <c r="P12" s="16">
        <f t="shared" ref="P12:P13" si="0">N12*O12</f>
        <v>50400</v>
      </c>
      <c r="Q12" s="14">
        <v>2</v>
      </c>
      <c r="R12" s="91">
        <v>1008</v>
      </c>
      <c r="S12" s="16">
        <f t="shared" ref="S12:S13" si="1">P12-R12</f>
        <v>49392</v>
      </c>
      <c r="T12" s="17">
        <f t="shared" ref="T12:T13" si="2">S12+I12</f>
        <v>49392</v>
      </c>
      <c r="U12" s="82">
        <v>0</v>
      </c>
      <c r="V12" s="17">
        <f t="shared" ref="V12:V13" si="3">T12-U12</f>
        <v>49392</v>
      </c>
      <c r="W12" s="76"/>
      <c r="X12" s="17"/>
    </row>
    <row r="13" spans="1:24" ht="19.5" customHeight="1" x14ac:dyDescent="0.7">
      <c r="A13" s="14"/>
      <c r="B13" s="70"/>
      <c r="C13" s="61"/>
      <c r="D13" s="229"/>
      <c r="E13" s="229"/>
      <c r="F13" s="229"/>
      <c r="G13" s="51"/>
      <c r="H13" s="90"/>
      <c r="I13" s="77"/>
      <c r="J13" s="1">
        <v>3</v>
      </c>
      <c r="K13" s="97" t="s">
        <v>38</v>
      </c>
      <c r="L13" s="97"/>
      <c r="M13" s="400"/>
      <c r="N13" s="17">
        <v>18</v>
      </c>
      <c r="O13" s="16">
        <v>5500</v>
      </c>
      <c r="P13" s="16">
        <f t="shared" si="0"/>
        <v>99000</v>
      </c>
      <c r="Q13" s="14">
        <v>2</v>
      </c>
      <c r="R13" s="91">
        <v>1980</v>
      </c>
      <c r="S13" s="16">
        <f t="shared" si="1"/>
        <v>97020</v>
      </c>
      <c r="T13" s="17">
        <f t="shared" si="2"/>
        <v>97020</v>
      </c>
      <c r="U13" s="82">
        <v>0</v>
      </c>
      <c r="V13" s="17">
        <f t="shared" si="3"/>
        <v>97020</v>
      </c>
      <c r="W13" s="76"/>
      <c r="X13" s="17"/>
    </row>
    <row r="14" spans="1:24" ht="19.5" customHeight="1" x14ac:dyDescent="0.7">
      <c r="A14" s="14"/>
      <c r="B14" s="70"/>
      <c r="C14" s="61"/>
      <c r="D14" s="229"/>
      <c r="E14" s="229"/>
      <c r="F14" s="229"/>
      <c r="G14" s="51"/>
      <c r="H14" s="90"/>
      <c r="I14" s="77"/>
      <c r="J14" s="1"/>
      <c r="K14" s="97"/>
      <c r="L14" s="97"/>
      <c r="M14" s="400"/>
      <c r="N14" s="17"/>
      <c r="O14" s="16"/>
      <c r="P14" s="16"/>
      <c r="Q14" s="14"/>
      <c r="R14" s="91"/>
      <c r="S14" s="16"/>
      <c r="T14" s="17"/>
      <c r="U14" s="82"/>
      <c r="V14" s="17"/>
      <c r="W14" s="76"/>
      <c r="X14" s="17"/>
    </row>
    <row r="15" spans="1:24" ht="21" x14ac:dyDescent="0.7">
      <c r="A15" s="3"/>
      <c r="B15" s="3"/>
      <c r="C15" s="3"/>
      <c r="D15" s="226"/>
      <c r="E15" s="226"/>
      <c r="F15" s="226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145">
        <f>SUM(V11:V14)</f>
        <v>955212</v>
      </c>
      <c r="W15" s="92"/>
      <c r="X15" s="68">
        <f>SUM(X11:X11)</f>
        <v>2426.4</v>
      </c>
    </row>
    <row r="17" spans="9:19" x14ac:dyDescent="0.35">
      <c r="S17" s="83" t="s">
        <v>789</v>
      </c>
    </row>
    <row r="20" spans="9:19" ht="21" x14ac:dyDescent="0.7">
      <c r="I20" s="3"/>
    </row>
  </sheetData>
  <mergeCells count="29">
    <mergeCell ref="A2:X2"/>
    <mergeCell ref="A3:T3"/>
    <mergeCell ref="A5:I5"/>
    <mergeCell ref="J5:S5"/>
    <mergeCell ref="T5:T10"/>
    <mergeCell ref="U5:U10"/>
    <mergeCell ref="V5:V10"/>
    <mergeCell ref="X5:X10"/>
    <mergeCell ref="A6:A10"/>
    <mergeCell ref="L6:L10"/>
    <mergeCell ref="M6:M10"/>
    <mergeCell ref="N6:N10"/>
    <mergeCell ref="O6:O10"/>
    <mergeCell ref="B6:B10"/>
    <mergeCell ref="C6:C10"/>
    <mergeCell ref="D6:F7"/>
    <mergeCell ref="G6:G10"/>
    <mergeCell ref="H6:H10"/>
    <mergeCell ref="I6:I10"/>
    <mergeCell ref="D8:D10"/>
    <mergeCell ref="E8:E10"/>
    <mergeCell ref="F8:F10"/>
    <mergeCell ref="J6:J10"/>
    <mergeCell ref="K6:K10"/>
    <mergeCell ref="P6:P10"/>
    <mergeCell ref="Q6:R6"/>
    <mergeCell ref="S6:S10"/>
    <mergeCell ref="Q7:Q10"/>
    <mergeCell ref="R7:R10"/>
  </mergeCells>
  <pageMargins left="0.11811023622047245" right="0.11811023622047245" top="0.74803149606299213" bottom="0.74803149606299213" header="0.31496062992125984" footer="0.31496062992125984"/>
  <pageSetup paperSize="9" scale="68" orientation="landscape" verticalDpi="0" r:id="rId1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dimension ref="A1:X19"/>
  <sheetViews>
    <sheetView topLeftCell="I4" zoomScale="90" zoomScaleNormal="90" workbookViewId="0">
      <selection activeCell="Z15" sqref="Z15"/>
    </sheetView>
  </sheetViews>
  <sheetFormatPr defaultColWidth="8.6640625" defaultRowHeight="17.5" x14ac:dyDescent="0.35"/>
  <cols>
    <col min="1" max="1" width="4" style="83" customWidth="1"/>
    <col min="2" max="2" width="8.83203125" style="83" customWidth="1"/>
    <col min="3" max="3" width="8.6640625" style="83"/>
    <col min="4" max="4" width="5.33203125" style="83" customWidth="1"/>
    <col min="5" max="5" width="4.6640625" style="83" customWidth="1"/>
    <col min="6" max="6" width="5" style="83" customWidth="1"/>
    <col min="7" max="8" width="8.6640625" style="83"/>
    <col min="9" max="9" width="10.58203125" style="83" customWidth="1"/>
    <col min="10" max="10" width="5.6640625" style="83" customWidth="1"/>
    <col min="11" max="11" width="8.6640625" style="83"/>
    <col min="12" max="12" width="9.08203125" style="83" customWidth="1"/>
    <col min="13" max="13" width="9.33203125" style="83" customWidth="1"/>
    <col min="14" max="15" width="8.6640625" style="83"/>
    <col min="16" max="16" width="9.83203125" style="83" bestFit="1" customWidth="1"/>
    <col min="17" max="17" width="6.6640625" style="83" customWidth="1"/>
    <col min="18" max="18" width="8.6640625" style="83" customWidth="1"/>
    <col min="19" max="19" width="9.83203125" style="83" customWidth="1"/>
    <col min="20" max="20" width="9.6640625" style="83" customWidth="1"/>
    <col min="21" max="21" width="8.6640625" style="83"/>
    <col min="22" max="22" width="10.6640625" style="83" customWidth="1"/>
    <col min="23" max="23" width="7" style="83" customWidth="1"/>
    <col min="24" max="16384" width="8.6640625" style="83"/>
  </cols>
  <sheetData>
    <row r="1" spans="1:24" s="419" customFormat="1" ht="20.5" x14ac:dyDescent="0.45">
      <c r="A1" s="418"/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08" t="s">
        <v>491</v>
      </c>
      <c r="U1" s="418"/>
      <c r="V1" s="418"/>
      <c r="W1" s="418"/>
      <c r="X1" s="418"/>
    </row>
    <row r="2" spans="1:24" s="419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s="419" customFormat="1" ht="18" customHeight="1" x14ac:dyDescent="0.8">
      <c r="A3" s="449" t="s">
        <v>824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20"/>
      <c r="V3" s="420"/>
      <c r="W3" s="418"/>
      <c r="X3" s="418"/>
    </row>
    <row r="4" spans="1:24" ht="18" customHeight="1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216"/>
      <c r="V4" s="216"/>
      <c r="W4" s="215"/>
      <c r="X4" s="215"/>
    </row>
    <row r="5" spans="1:24" ht="2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375"/>
      <c r="X5" s="462" t="s">
        <v>62</v>
      </c>
    </row>
    <row r="6" spans="1:24" ht="22.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376"/>
      <c r="X6" s="463"/>
    </row>
    <row r="7" spans="1:24" ht="21" x14ac:dyDescent="0.35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376" t="s">
        <v>59</v>
      </c>
      <c r="X7" s="463"/>
    </row>
    <row r="8" spans="1:24" ht="21" x14ac:dyDescent="0.35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376" t="s">
        <v>60</v>
      </c>
      <c r="X8" s="463"/>
    </row>
    <row r="9" spans="1:24" ht="21" x14ac:dyDescent="0.35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376" t="s">
        <v>61</v>
      </c>
      <c r="X9" s="463"/>
    </row>
    <row r="10" spans="1:24" ht="21" x14ac:dyDescent="0.35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377"/>
      <c r="X10" s="464"/>
    </row>
    <row r="11" spans="1:24" ht="19.5" customHeight="1" x14ac:dyDescent="0.7">
      <c r="A11" s="14">
        <v>1</v>
      </c>
      <c r="B11" s="70" t="s">
        <v>841</v>
      </c>
      <c r="C11" s="227">
        <v>1</v>
      </c>
      <c r="D11" s="87">
        <v>2</v>
      </c>
      <c r="E11" s="87">
        <v>1</v>
      </c>
      <c r="F11" s="87">
        <v>81.3</v>
      </c>
      <c r="G11" s="228">
        <v>981.3</v>
      </c>
      <c r="H11" s="90">
        <v>275</v>
      </c>
      <c r="I11" s="77">
        <f>G11*H11</f>
        <v>269857.5</v>
      </c>
      <c r="J11" s="1">
        <v>1</v>
      </c>
      <c r="K11" s="97" t="s">
        <v>45</v>
      </c>
      <c r="L11" s="97" t="s">
        <v>22</v>
      </c>
      <c r="M11" s="97"/>
      <c r="N11" s="17">
        <v>40</v>
      </c>
      <c r="O11" s="16">
        <v>6800</v>
      </c>
      <c r="P11" s="17">
        <f>N11*O11</f>
        <v>272000</v>
      </c>
      <c r="Q11" s="14">
        <v>1</v>
      </c>
      <c r="R11" s="101">
        <f>P11*1%</f>
        <v>2720</v>
      </c>
      <c r="S11" s="17">
        <f>P11-R11</f>
        <v>269280</v>
      </c>
      <c r="T11" s="17">
        <f>S11+I11</f>
        <v>539137.5</v>
      </c>
      <c r="U11" s="82">
        <v>0</v>
      </c>
      <c r="V11" s="17">
        <f>T11-U11</f>
        <v>539137.5</v>
      </c>
      <c r="W11" s="76">
        <v>0.3</v>
      </c>
      <c r="X11" s="17">
        <f>V11*W11%</f>
        <v>1617.4125000000001</v>
      </c>
    </row>
    <row r="12" spans="1:24" ht="19.5" customHeight="1" x14ac:dyDescent="0.7">
      <c r="A12" s="14"/>
      <c r="B12" s="70"/>
      <c r="C12" s="61"/>
      <c r="D12" s="87"/>
      <c r="E12" s="87"/>
      <c r="F12" s="87"/>
      <c r="G12" s="51"/>
      <c r="H12" s="90"/>
      <c r="I12" s="77"/>
      <c r="J12" s="1">
        <v>2</v>
      </c>
      <c r="K12" s="97" t="s">
        <v>32</v>
      </c>
      <c r="L12" s="97"/>
      <c r="M12" s="97"/>
      <c r="N12" s="17">
        <v>900</v>
      </c>
      <c r="O12" s="16">
        <v>3400</v>
      </c>
      <c r="P12" s="17">
        <f t="shared" ref="P12:P13" si="0">N12*O12</f>
        <v>3060000</v>
      </c>
      <c r="Q12" s="14">
        <v>1</v>
      </c>
      <c r="R12" s="101">
        <f t="shared" ref="R12:R13" si="1">P12*1%</f>
        <v>30600</v>
      </c>
      <c r="S12" s="17">
        <f t="shared" ref="S12:S13" si="2">P12-R12</f>
        <v>3029400</v>
      </c>
      <c r="T12" s="17">
        <f t="shared" ref="T12:T13" si="3">S12+I12</f>
        <v>3029400</v>
      </c>
      <c r="U12" s="82">
        <v>0</v>
      </c>
      <c r="V12" s="17">
        <f t="shared" ref="V12:V13" si="4">T12-U12</f>
        <v>3029400</v>
      </c>
      <c r="W12" s="76">
        <v>0.3</v>
      </c>
      <c r="X12" s="17">
        <f t="shared" ref="X12:X13" si="5">V12*W12%</f>
        <v>9088.2000000000007</v>
      </c>
    </row>
    <row r="13" spans="1:24" ht="19.5" customHeight="1" x14ac:dyDescent="0.7">
      <c r="A13" s="14"/>
      <c r="B13" s="70"/>
      <c r="C13" s="61"/>
      <c r="D13" s="87"/>
      <c r="E13" s="87"/>
      <c r="F13" s="87"/>
      <c r="G13" s="51"/>
      <c r="H13" s="90"/>
      <c r="I13" s="77"/>
      <c r="J13" s="1">
        <v>3</v>
      </c>
      <c r="K13" s="97" t="s">
        <v>46</v>
      </c>
      <c r="L13" s="97"/>
      <c r="M13" s="97"/>
      <c r="N13" s="17">
        <v>900</v>
      </c>
      <c r="O13" s="16">
        <v>450</v>
      </c>
      <c r="P13" s="17">
        <f t="shared" si="0"/>
        <v>405000</v>
      </c>
      <c r="Q13" s="14">
        <v>1</v>
      </c>
      <c r="R13" s="101">
        <f t="shared" si="1"/>
        <v>4050</v>
      </c>
      <c r="S13" s="17">
        <f t="shared" si="2"/>
        <v>400950</v>
      </c>
      <c r="T13" s="17">
        <f t="shared" si="3"/>
        <v>400950</v>
      </c>
      <c r="U13" s="82">
        <v>0</v>
      </c>
      <c r="V13" s="17">
        <f t="shared" si="4"/>
        <v>400950</v>
      </c>
      <c r="W13" s="76">
        <v>0.3</v>
      </c>
      <c r="X13" s="17">
        <f t="shared" si="5"/>
        <v>1202.8500000000001</v>
      </c>
    </row>
    <row r="14" spans="1:24" ht="21" x14ac:dyDescent="0.7">
      <c r="A14" s="3"/>
      <c r="B14" s="3"/>
      <c r="C14" s="3"/>
      <c r="D14" s="226"/>
      <c r="E14" s="226"/>
      <c r="F14" s="226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145">
        <f>SUM(V11:V13)</f>
        <v>3969487.5</v>
      </c>
      <c r="W14" s="92"/>
      <c r="X14" s="68">
        <f>SUM(X11:X13)</f>
        <v>11908.462500000001</v>
      </c>
    </row>
    <row r="16" spans="1:24" x14ac:dyDescent="0.35">
      <c r="S16" s="83" t="s">
        <v>789</v>
      </c>
    </row>
    <row r="19" spans="9:9" ht="21" x14ac:dyDescent="0.7">
      <c r="I19" s="3"/>
    </row>
  </sheetData>
  <mergeCells count="29">
    <mergeCell ref="A2:X2"/>
    <mergeCell ref="A3:T3"/>
    <mergeCell ref="A5:I5"/>
    <mergeCell ref="J5:S5"/>
    <mergeCell ref="T5:T10"/>
    <mergeCell ref="U5:U10"/>
    <mergeCell ref="V5:V10"/>
    <mergeCell ref="X5:X10"/>
    <mergeCell ref="A6:A10"/>
    <mergeCell ref="L6:L10"/>
    <mergeCell ref="M6:M10"/>
    <mergeCell ref="N6:N10"/>
    <mergeCell ref="O6:O10"/>
    <mergeCell ref="B6:B10"/>
    <mergeCell ref="C6:C10"/>
    <mergeCell ref="D6:F7"/>
    <mergeCell ref="G6:G10"/>
    <mergeCell ref="H6:H10"/>
    <mergeCell ref="I6:I10"/>
    <mergeCell ref="D8:D10"/>
    <mergeCell ref="E8:E10"/>
    <mergeCell ref="F8:F10"/>
    <mergeCell ref="J6:J10"/>
    <mergeCell ref="K6:K10"/>
    <mergeCell ref="P6:P10"/>
    <mergeCell ref="Q6:R6"/>
    <mergeCell ref="S6:S10"/>
    <mergeCell ref="Q7:Q10"/>
    <mergeCell ref="R7:R10"/>
  </mergeCells>
  <pageMargins left="0.11811023622047245" right="0.11811023622047245" top="0.74803149606299213" bottom="0.74803149606299213" header="0.31496062992125984" footer="0.31496062992125984"/>
  <pageSetup paperSize="9" scale="68" orientation="landscape" verticalDpi="0" r:id="rId1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dimension ref="A1:X25"/>
  <sheetViews>
    <sheetView zoomScale="90" zoomScaleNormal="90" workbookViewId="0">
      <selection activeCell="G23" sqref="G23"/>
    </sheetView>
  </sheetViews>
  <sheetFormatPr defaultColWidth="8.6640625" defaultRowHeight="17.5" x14ac:dyDescent="0.35"/>
  <cols>
    <col min="1" max="1" width="4" style="83" customWidth="1"/>
    <col min="2" max="2" width="9.6640625" style="83" customWidth="1"/>
    <col min="3" max="3" width="8.6640625" style="83"/>
    <col min="4" max="4" width="5.33203125" style="83" customWidth="1"/>
    <col min="5" max="5" width="4.6640625" style="83" customWidth="1"/>
    <col min="6" max="6" width="5" style="83" customWidth="1"/>
    <col min="7" max="8" width="8.6640625" style="83"/>
    <col min="9" max="9" width="10.58203125" style="83" customWidth="1"/>
    <col min="10" max="10" width="5.6640625" style="83" customWidth="1"/>
    <col min="11" max="11" width="10" style="83" customWidth="1"/>
    <col min="12" max="12" width="9.08203125" style="83" customWidth="1"/>
    <col min="13" max="13" width="12.1640625" style="83" customWidth="1"/>
    <col min="14" max="16" width="8.6640625" style="83"/>
    <col min="17" max="17" width="6.33203125" style="83" customWidth="1"/>
    <col min="18" max="18" width="7.6640625" style="83" customWidth="1"/>
    <col min="19" max="19" width="8.6640625" style="83"/>
    <col min="20" max="20" width="9.6640625" style="83" customWidth="1"/>
    <col min="21" max="21" width="8.6640625" style="83"/>
    <col min="22" max="22" width="9.6640625" style="83" customWidth="1"/>
    <col min="23" max="23" width="5.58203125" style="83" customWidth="1"/>
    <col min="24" max="16384" width="8.6640625" style="83"/>
  </cols>
  <sheetData>
    <row r="1" spans="1:24" s="419" customFormat="1" ht="20.5" x14ac:dyDescent="0.45">
      <c r="A1" s="418"/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08" t="s">
        <v>491</v>
      </c>
      <c r="U1" s="418"/>
      <c r="V1" s="418"/>
      <c r="W1" s="418"/>
      <c r="X1" s="418"/>
    </row>
    <row r="2" spans="1:24" s="419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s="419" customFormat="1" ht="18" customHeight="1" x14ac:dyDescent="0.8">
      <c r="A3" s="449" t="s">
        <v>823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20"/>
      <c r="V3" s="420"/>
      <c r="W3" s="418"/>
      <c r="X3" s="418"/>
    </row>
    <row r="4" spans="1:24" ht="18" customHeight="1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216"/>
      <c r="V4" s="216"/>
      <c r="W4" s="215"/>
      <c r="X4" s="215"/>
    </row>
    <row r="5" spans="1:24" ht="2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375"/>
      <c r="X5" s="462" t="s">
        <v>62</v>
      </c>
    </row>
    <row r="6" spans="1:24" ht="22.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376"/>
      <c r="X6" s="463"/>
    </row>
    <row r="7" spans="1:24" ht="21" x14ac:dyDescent="0.35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376" t="s">
        <v>59</v>
      </c>
      <c r="X7" s="463"/>
    </row>
    <row r="8" spans="1:24" ht="21" x14ac:dyDescent="0.35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376" t="s">
        <v>60</v>
      </c>
      <c r="X8" s="463"/>
    </row>
    <row r="9" spans="1:24" ht="42" x14ac:dyDescent="0.35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376" t="s">
        <v>61</v>
      </c>
      <c r="X9" s="463"/>
    </row>
    <row r="10" spans="1:24" ht="21" x14ac:dyDescent="0.35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377"/>
      <c r="X10" s="464"/>
    </row>
    <row r="11" spans="1:24" ht="19.5" customHeight="1" x14ac:dyDescent="0.7">
      <c r="A11" s="14">
        <v>1</v>
      </c>
      <c r="B11" s="70" t="s">
        <v>834</v>
      </c>
      <c r="C11" s="227">
        <v>1</v>
      </c>
      <c r="D11" s="229">
        <v>3</v>
      </c>
      <c r="E11" s="229">
        <v>2</v>
      </c>
      <c r="F11" s="229">
        <v>57</v>
      </c>
      <c r="G11" s="228">
        <v>1457</v>
      </c>
      <c r="H11" s="27">
        <v>125</v>
      </c>
      <c r="I11" s="392">
        <f>G11*H11</f>
        <v>182125</v>
      </c>
      <c r="J11" s="1">
        <v>1</v>
      </c>
      <c r="K11" s="97" t="s">
        <v>45</v>
      </c>
      <c r="L11" s="97" t="s">
        <v>22</v>
      </c>
      <c r="M11" s="400"/>
      <c r="N11" s="17">
        <v>16</v>
      </c>
      <c r="O11" s="16">
        <v>6800</v>
      </c>
      <c r="P11" s="17">
        <f>N11*O11</f>
        <v>108800</v>
      </c>
      <c r="Q11" s="14">
        <v>1</v>
      </c>
      <c r="R11" s="91">
        <f>P11*1%</f>
        <v>1088</v>
      </c>
      <c r="S11" s="17">
        <f>P11-R11</f>
        <v>107712</v>
      </c>
      <c r="T11" s="17">
        <f>S11+I11</f>
        <v>289837</v>
      </c>
      <c r="U11" s="82">
        <v>0</v>
      </c>
      <c r="V11" s="17">
        <f>T11-U11</f>
        <v>289837</v>
      </c>
      <c r="W11" s="76">
        <v>0.3</v>
      </c>
      <c r="X11" s="17">
        <f>V11*W11%</f>
        <v>869.51099999999997</v>
      </c>
    </row>
    <row r="12" spans="1:24" ht="19.5" customHeight="1" x14ac:dyDescent="0.7">
      <c r="A12" s="14"/>
      <c r="B12" s="70"/>
      <c r="C12" s="227"/>
      <c r="D12" s="229"/>
      <c r="E12" s="229"/>
      <c r="F12" s="229"/>
      <c r="G12" s="228"/>
      <c r="H12" s="27"/>
      <c r="I12" s="392"/>
      <c r="J12" s="1">
        <v>2</v>
      </c>
      <c r="K12" s="97" t="s">
        <v>870</v>
      </c>
      <c r="L12" s="97"/>
      <c r="M12" s="400"/>
      <c r="N12" s="17">
        <v>105</v>
      </c>
      <c r="O12" s="16">
        <v>5700</v>
      </c>
      <c r="P12" s="17">
        <f t="shared" ref="P12:P13" si="0">N12*O12</f>
        <v>598500</v>
      </c>
      <c r="Q12" s="14">
        <v>1</v>
      </c>
      <c r="R12" s="91">
        <f t="shared" ref="R12:R13" si="1">P12*1%</f>
        <v>5985</v>
      </c>
      <c r="S12" s="17">
        <f t="shared" ref="S12:S13" si="2">P12-R12</f>
        <v>592515</v>
      </c>
      <c r="T12" s="17">
        <f t="shared" ref="T12:T13" si="3">S12+I12</f>
        <v>592515</v>
      </c>
      <c r="U12" s="82">
        <v>0</v>
      </c>
      <c r="V12" s="17">
        <f t="shared" ref="V12:V13" si="4">T12-U12</f>
        <v>592515</v>
      </c>
      <c r="W12" s="76">
        <v>0.3</v>
      </c>
      <c r="X12" s="17">
        <f t="shared" ref="X12:X13" si="5">V12*W12%</f>
        <v>1777.5450000000001</v>
      </c>
    </row>
    <row r="13" spans="1:24" ht="19.5" customHeight="1" x14ac:dyDescent="0.7">
      <c r="A13" s="14"/>
      <c r="B13" s="70"/>
      <c r="C13" s="227"/>
      <c r="D13" s="229"/>
      <c r="E13" s="229"/>
      <c r="F13" s="229"/>
      <c r="G13" s="228"/>
      <c r="H13" s="27"/>
      <c r="I13" s="392"/>
      <c r="J13" s="1">
        <v>3</v>
      </c>
      <c r="K13" s="97" t="s">
        <v>46</v>
      </c>
      <c r="L13" s="97"/>
      <c r="M13" s="400"/>
      <c r="N13" s="17">
        <v>195</v>
      </c>
      <c r="O13" s="16">
        <v>450</v>
      </c>
      <c r="P13" s="17">
        <f t="shared" si="0"/>
        <v>87750</v>
      </c>
      <c r="Q13" s="14">
        <v>1</v>
      </c>
      <c r="R13" s="91">
        <f t="shared" si="1"/>
        <v>877.5</v>
      </c>
      <c r="S13" s="17">
        <f t="shared" si="2"/>
        <v>86872.5</v>
      </c>
      <c r="T13" s="17">
        <f t="shared" si="3"/>
        <v>86872.5</v>
      </c>
      <c r="U13" s="82">
        <v>0</v>
      </c>
      <c r="V13" s="17">
        <f t="shared" si="4"/>
        <v>86872.5</v>
      </c>
      <c r="W13" s="76">
        <v>0.3</v>
      </c>
      <c r="X13" s="17">
        <f t="shared" si="5"/>
        <v>260.61750000000001</v>
      </c>
    </row>
    <row r="14" spans="1:24" ht="19.5" customHeight="1" x14ac:dyDescent="0.7">
      <c r="A14" s="14">
        <v>2</v>
      </c>
      <c r="B14" s="230" t="s">
        <v>835</v>
      </c>
      <c r="C14" s="227"/>
      <c r="D14" s="229">
        <v>8</v>
      </c>
      <c r="E14" s="229">
        <v>0</v>
      </c>
      <c r="F14" s="229">
        <v>90</v>
      </c>
      <c r="G14" s="51">
        <v>3290</v>
      </c>
      <c r="H14" s="27">
        <v>125</v>
      </c>
      <c r="I14" s="392">
        <f t="shared" ref="I14:I19" si="6">G14*H14</f>
        <v>411250</v>
      </c>
      <c r="J14" s="1"/>
      <c r="K14" s="97"/>
      <c r="L14" s="97"/>
      <c r="M14" s="97"/>
      <c r="N14" s="17"/>
      <c r="O14" s="16"/>
      <c r="P14" s="16"/>
      <c r="Q14" s="14"/>
      <c r="R14" s="91"/>
      <c r="S14" s="16"/>
      <c r="T14" s="17">
        <f t="shared" ref="T14:T19" si="7">I14</f>
        <v>411250</v>
      </c>
      <c r="U14" s="82">
        <f>T14</f>
        <v>411250</v>
      </c>
      <c r="V14" s="17">
        <v>0</v>
      </c>
      <c r="W14" s="76"/>
      <c r="X14" s="17"/>
    </row>
    <row r="15" spans="1:24" ht="19.5" customHeight="1" x14ac:dyDescent="0.7">
      <c r="A15" s="14">
        <v>3</v>
      </c>
      <c r="B15" s="230" t="s">
        <v>836</v>
      </c>
      <c r="C15" s="227"/>
      <c r="D15" s="229">
        <v>0</v>
      </c>
      <c r="E15" s="229">
        <v>3</v>
      </c>
      <c r="F15" s="229">
        <v>65</v>
      </c>
      <c r="G15" s="51">
        <v>365</v>
      </c>
      <c r="H15" s="27">
        <v>150</v>
      </c>
      <c r="I15" s="392">
        <f t="shared" si="6"/>
        <v>54750</v>
      </c>
      <c r="J15" s="1"/>
      <c r="K15" s="97"/>
      <c r="L15" s="97"/>
      <c r="M15" s="97"/>
      <c r="N15" s="17"/>
      <c r="O15" s="16"/>
      <c r="P15" s="16"/>
      <c r="Q15" s="14"/>
      <c r="R15" s="91"/>
      <c r="S15" s="16"/>
      <c r="T15" s="17">
        <f t="shared" si="7"/>
        <v>54750</v>
      </c>
      <c r="U15" s="82">
        <f t="shared" ref="U15:U19" si="8">T15</f>
        <v>54750</v>
      </c>
      <c r="V15" s="17">
        <v>0</v>
      </c>
      <c r="W15" s="76"/>
      <c r="X15" s="17"/>
    </row>
    <row r="16" spans="1:24" ht="19.5" customHeight="1" x14ac:dyDescent="0.7">
      <c r="A16" s="14">
        <v>4</v>
      </c>
      <c r="B16" s="230" t="s">
        <v>837</v>
      </c>
      <c r="C16" s="227"/>
      <c r="D16" s="229">
        <v>5</v>
      </c>
      <c r="E16" s="229">
        <v>0</v>
      </c>
      <c r="F16" s="229">
        <v>6</v>
      </c>
      <c r="G16" s="51">
        <v>2006</v>
      </c>
      <c r="H16" s="27">
        <v>125</v>
      </c>
      <c r="I16" s="392">
        <f t="shared" si="6"/>
        <v>250750</v>
      </c>
      <c r="J16" s="1"/>
      <c r="K16" s="97"/>
      <c r="L16" s="97"/>
      <c r="M16" s="97"/>
      <c r="N16" s="17"/>
      <c r="O16" s="16"/>
      <c r="P16" s="16"/>
      <c r="Q16" s="14"/>
      <c r="R16" s="91"/>
      <c r="S16" s="16"/>
      <c r="T16" s="17">
        <f t="shared" si="7"/>
        <v>250750</v>
      </c>
      <c r="U16" s="82">
        <f t="shared" si="8"/>
        <v>250750</v>
      </c>
      <c r="V16" s="17">
        <v>0</v>
      </c>
      <c r="W16" s="76"/>
      <c r="X16" s="17"/>
    </row>
    <row r="17" spans="1:24" ht="19.5" customHeight="1" x14ac:dyDescent="0.7">
      <c r="A17" s="14">
        <v>5</v>
      </c>
      <c r="B17" s="230" t="s">
        <v>838</v>
      </c>
      <c r="C17" s="227"/>
      <c r="D17" s="229">
        <v>2</v>
      </c>
      <c r="E17" s="229">
        <v>2</v>
      </c>
      <c r="F17" s="229">
        <v>9</v>
      </c>
      <c r="G17" s="51">
        <v>1009</v>
      </c>
      <c r="H17" s="27">
        <v>125</v>
      </c>
      <c r="I17" s="392">
        <f t="shared" si="6"/>
        <v>126125</v>
      </c>
      <c r="J17" s="1"/>
      <c r="K17" s="97"/>
      <c r="L17" s="97"/>
      <c r="M17" s="97"/>
      <c r="N17" s="17"/>
      <c r="O17" s="16"/>
      <c r="P17" s="16"/>
      <c r="Q17" s="14"/>
      <c r="R17" s="91"/>
      <c r="S17" s="16"/>
      <c r="T17" s="17">
        <f t="shared" si="7"/>
        <v>126125</v>
      </c>
      <c r="U17" s="82">
        <f t="shared" si="8"/>
        <v>126125</v>
      </c>
      <c r="V17" s="17">
        <v>0</v>
      </c>
      <c r="W17" s="76"/>
      <c r="X17" s="17"/>
    </row>
    <row r="18" spans="1:24" ht="19.5" customHeight="1" x14ac:dyDescent="0.7">
      <c r="A18" s="14">
        <v>6</v>
      </c>
      <c r="B18" s="230" t="s">
        <v>839</v>
      </c>
      <c r="C18" s="227"/>
      <c r="D18" s="229">
        <v>2</v>
      </c>
      <c r="E18" s="229">
        <v>0</v>
      </c>
      <c r="F18" s="229">
        <v>21</v>
      </c>
      <c r="G18" s="51">
        <v>821</v>
      </c>
      <c r="H18" s="27">
        <v>125</v>
      </c>
      <c r="I18" s="392">
        <f t="shared" si="6"/>
        <v>102625</v>
      </c>
      <c r="J18" s="1"/>
      <c r="K18" s="97"/>
      <c r="L18" s="97"/>
      <c r="M18" s="97"/>
      <c r="N18" s="17"/>
      <c r="O18" s="16"/>
      <c r="P18" s="16"/>
      <c r="Q18" s="14"/>
      <c r="R18" s="91"/>
      <c r="S18" s="16"/>
      <c r="T18" s="17">
        <f t="shared" si="7"/>
        <v>102625</v>
      </c>
      <c r="U18" s="82">
        <f t="shared" si="8"/>
        <v>102625</v>
      </c>
      <c r="V18" s="17">
        <v>0</v>
      </c>
      <c r="W18" s="76"/>
      <c r="X18" s="17"/>
    </row>
    <row r="19" spans="1:24" ht="19.5" customHeight="1" x14ac:dyDescent="0.7">
      <c r="A19" s="14">
        <v>7</v>
      </c>
      <c r="B19" s="230" t="s">
        <v>840</v>
      </c>
      <c r="C19" s="227"/>
      <c r="D19" s="229">
        <v>5</v>
      </c>
      <c r="E19" s="229">
        <v>1</v>
      </c>
      <c r="F19" s="229">
        <v>24</v>
      </c>
      <c r="G19" s="51">
        <v>2124</v>
      </c>
      <c r="H19" s="27">
        <v>125</v>
      </c>
      <c r="I19" s="392">
        <f t="shared" si="6"/>
        <v>265500</v>
      </c>
      <c r="J19" s="1"/>
      <c r="K19" s="97"/>
      <c r="L19" s="97"/>
      <c r="M19" s="97"/>
      <c r="N19" s="17"/>
      <c r="O19" s="16"/>
      <c r="P19" s="16"/>
      <c r="Q19" s="14"/>
      <c r="R19" s="91"/>
      <c r="S19" s="16"/>
      <c r="T19" s="17">
        <f t="shared" si="7"/>
        <v>265500</v>
      </c>
      <c r="U19" s="82">
        <f t="shared" si="8"/>
        <v>265500</v>
      </c>
      <c r="V19" s="17">
        <v>0</v>
      </c>
      <c r="W19" s="76"/>
      <c r="X19" s="17">
        <v>0</v>
      </c>
    </row>
    <row r="20" spans="1:24" ht="21" x14ac:dyDescent="0.7">
      <c r="A20" s="3"/>
      <c r="B20" s="3"/>
      <c r="C20" s="3"/>
      <c r="D20" s="226"/>
      <c r="E20" s="226"/>
      <c r="F20" s="226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145">
        <f>SUM(V11:V19)</f>
        <v>969224.5</v>
      </c>
      <c r="W20" s="92"/>
      <c r="X20" s="68">
        <f>SUM(X11:X19)</f>
        <v>2907.6734999999999</v>
      </c>
    </row>
    <row r="22" spans="1:24" x14ac:dyDescent="0.35">
      <c r="S22" s="83" t="s">
        <v>789</v>
      </c>
    </row>
    <row r="25" spans="1:24" ht="21" x14ac:dyDescent="0.7">
      <c r="I25" s="3"/>
    </row>
  </sheetData>
  <mergeCells count="29">
    <mergeCell ref="A2:X2"/>
    <mergeCell ref="A3:T3"/>
    <mergeCell ref="A5:I5"/>
    <mergeCell ref="J5:S5"/>
    <mergeCell ref="T5:T10"/>
    <mergeCell ref="U5:U10"/>
    <mergeCell ref="V5:V10"/>
    <mergeCell ref="X5:X10"/>
    <mergeCell ref="A6:A10"/>
    <mergeCell ref="L6:L10"/>
    <mergeCell ref="M6:M10"/>
    <mergeCell ref="N6:N10"/>
    <mergeCell ref="O6:O10"/>
    <mergeCell ref="B6:B10"/>
    <mergeCell ref="C6:C10"/>
    <mergeCell ref="D6:F7"/>
    <mergeCell ref="G6:G10"/>
    <mergeCell ref="H6:H10"/>
    <mergeCell ref="I6:I10"/>
    <mergeCell ref="D8:D10"/>
    <mergeCell ref="E8:E10"/>
    <mergeCell ref="F8:F10"/>
    <mergeCell ref="J6:J10"/>
    <mergeCell ref="K6:K10"/>
    <mergeCell ref="P6:P10"/>
    <mergeCell ref="Q6:R6"/>
    <mergeCell ref="S6:S10"/>
    <mergeCell ref="Q7:Q10"/>
    <mergeCell ref="R7:R10"/>
  </mergeCells>
  <pageMargins left="0.11811023622047245" right="0.11811023622047245" top="0.74803149606299213" bottom="0.74803149606299213" header="0.31496062992125984" footer="0.31496062992125984"/>
  <pageSetup paperSize="9" scale="68" orientation="landscape" verticalDpi="0" r:id="rId1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dimension ref="A1:X18"/>
  <sheetViews>
    <sheetView zoomScale="90" zoomScaleNormal="90" workbookViewId="0">
      <selection activeCell="A2" sqref="A2:X2"/>
    </sheetView>
  </sheetViews>
  <sheetFormatPr defaultColWidth="8.6640625" defaultRowHeight="17.5" x14ac:dyDescent="0.35"/>
  <cols>
    <col min="1" max="1" width="4" style="83" customWidth="1"/>
    <col min="2" max="2" width="8.58203125" style="83" customWidth="1"/>
    <col min="3" max="3" width="8.6640625" style="83"/>
    <col min="4" max="4" width="5.33203125" style="83" customWidth="1"/>
    <col min="5" max="5" width="4.6640625" style="83" customWidth="1"/>
    <col min="6" max="6" width="5" style="83" customWidth="1"/>
    <col min="7" max="8" width="8.6640625" style="83"/>
    <col min="9" max="9" width="10.58203125" style="83" customWidth="1"/>
    <col min="10" max="10" width="5.6640625" style="83" customWidth="1"/>
    <col min="11" max="11" width="8.6640625" style="83"/>
    <col min="12" max="12" width="9.08203125" style="83" customWidth="1"/>
    <col min="13" max="13" width="12.1640625" style="83" customWidth="1"/>
    <col min="14" max="16" width="8.6640625" style="83"/>
    <col min="17" max="17" width="6.5" style="83" customWidth="1"/>
    <col min="18" max="18" width="8.58203125" style="83" customWidth="1"/>
    <col min="19" max="19" width="8.6640625" style="83"/>
    <col min="20" max="20" width="9.6640625" style="83" customWidth="1"/>
    <col min="21" max="21" width="8.6640625" style="83"/>
    <col min="22" max="22" width="9.6640625" style="83" customWidth="1"/>
    <col min="23" max="23" width="6.08203125" style="83" customWidth="1"/>
    <col min="24" max="16384" width="8.6640625" style="83"/>
  </cols>
  <sheetData>
    <row r="1" spans="1:24" s="419" customFormat="1" ht="20.5" x14ac:dyDescent="0.45">
      <c r="A1" s="418"/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08" t="s">
        <v>491</v>
      </c>
      <c r="U1" s="418"/>
      <c r="V1" s="418"/>
      <c r="W1" s="418"/>
      <c r="X1" s="418"/>
    </row>
    <row r="2" spans="1:24" s="419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s="419" customFormat="1" ht="18" customHeight="1" x14ac:dyDescent="0.8">
      <c r="A3" s="449" t="s">
        <v>822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20"/>
      <c r="V3" s="420"/>
      <c r="W3" s="418"/>
      <c r="X3" s="418"/>
    </row>
    <row r="4" spans="1:24" ht="18" customHeight="1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216"/>
      <c r="V4" s="216"/>
      <c r="W4" s="215"/>
      <c r="X4" s="215"/>
    </row>
    <row r="5" spans="1:24" ht="2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375"/>
      <c r="X5" s="462" t="s">
        <v>62</v>
      </c>
    </row>
    <row r="6" spans="1:24" ht="22.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376"/>
      <c r="X6" s="463"/>
    </row>
    <row r="7" spans="1:24" ht="21" x14ac:dyDescent="0.35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376" t="s">
        <v>59</v>
      </c>
      <c r="X7" s="463"/>
    </row>
    <row r="8" spans="1:24" ht="21" x14ac:dyDescent="0.35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376" t="s">
        <v>60</v>
      </c>
      <c r="X8" s="463"/>
    </row>
    <row r="9" spans="1:24" ht="21" x14ac:dyDescent="0.35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376" t="s">
        <v>61</v>
      </c>
      <c r="X9" s="463"/>
    </row>
    <row r="10" spans="1:24" ht="21" x14ac:dyDescent="0.35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377"/>
      <c r="X10" s="464"/>
    </row>
    <row r="11" spans="1:24" ht="19.5" customHeight="1" x14ac:dyDescent="0.7">
      <c r="A11" s="14">
        <v>1</v>
      </c>
      <c r="B11" s="70" t="s">
        <v>833</v>
      </c>
      <c r="C11" s="227">
        <v>1</v>
      </c>
      <c r="D11" s="229">
        <v>0</v>
      </c>
      <c r="E11" s="229">
        <v>3</v>
      </c>
      <c r="F11" s="229">
        <v>80</v>
      </c>
      <c r="G11" s="228">
        <v>380</v>
      </c>
      <c r="H11" s="90">
        <v>325</v>
      </c>
      <c r="I11" s="77">
        <f>G11*H11</f>
        <v>123500</v>
      </c>
      <c r="J11" s="1">
        <v>1</v>
      </c>
      <c r="K11" s="97" t="s">
        <v>38</v>
      </c>
      <c r="L11" s="97" t="s">
        <v>22</v>
      </c>
      <c r="M11" s="97" t="s">
        <v>20</v>
      </c>
      <c r="N11" s="17">
        <v>56</v>
      </c>
      <c r="O11" s="16">
        <v>5500</v>
      </c>
      <c r="P11" s="17">
        <f>N11*O11</f>
        <v>308000</v>
      </c>
      <c r="Q11" s="14">
        <v>1</v>
      </c>
      <c r="R11" s="91">
        <f>P11*1%</f>
        <v>3080</v>
      </c>
      <c r="S11" s="17">
        <f>P11-R11</f>
        <v>304920</v>
      </c>
      <c r="T11" s="17">
        <f>S11+I11</f>
        <v>428420</v>
      </c>
      <c r="U11" s="82"/>
      <c r="V11" s="17">
        <f>T11-U11</f>
        <v>428420</v>
      </c>
      <c r="W11" s="76">
        <v>0.3</v>
      </c>
      <c r="X11" s="17">
        <f>V11*W11%</f>
        <v>1285.26</v>
      </c>
    </row>
    <row r="12" spans="1:24" ht="19.5" customHeight="1" x14ac:dyDescent="0.7">
      <c r="A12" s="14"/>
      <c r="B12" s="70"/>
      <c r="C12" s="61"/>
      <c r="D12" s="229"/>
      <c r="E12" s="229"/>
      <c r="F12" s="229"/>
      <c r="G12" s="51"/>
      <c r="H12" s="90"/>
      <c r="I12" s="77"/>
      <c r="J12" s="1"/>
      <c r="K12" s="97"/>
      <c r="L12" s="97"/>
      <c r="M12" s="97"/>
      <c r="N12" s="17"/>
      <c r="O12" s="16"/>
      <c r="P12" s="17"/>
      <c r="Q12" s="14"/>
      <c r="R12" s="91"/>
      <c r="S12" s="17"/>
      <c r="T12" s="17"/>
      <c r="U12" s="82"/>
      <c r="V12" s="17"/>
      <c r="W12" s="76"/>
      <c r="X12" s="17"/>
    </row>
    <row r="13" spans="1:24" ht="21" x14ac:dyDescent="0.7">
      <c r="A13" s="3"/>
      <c r="B13" s="3"/>
      <c r="C13" s="3"/>
      <c r="D13" s="226"/>
      <c r="E13" s="226"/>
      <c r="F13" s="226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145">
        <f>SUM(V11:V12)</f>
        <v>428420</v>
      </c>
      <c r="W13" s="92"/>
      <c r="X13" s="68">
        <f>SUM(X11:X12)</f>
        <v>1285.26</v>
      </c>
    </row>
    <row r="15" spans="1:24" x14ac:dyDescent="0.35">
      <c r="S15" s="83" t="s">
        <v>789</v>
      </c>
    </row>
    <row r="18" spans="9:9" ht="21" x14ac:dyDescent="0.7">
      <c r="I18" s="3"/>
    </row>
  </sheetData>
  <mergeCells count="29">
    <mergeCell ref="A2:X2"/>
    <mergeCell ref="A3:T3"/>
    <mergeCell ref="A5:I5"/>
    <mergeCell ref="J5:S5"/>
    <mergeCell ref="T5:T10"/>
    <mergeCell ref="U5:U10"/>
    <mergeCell ref="V5:V10"/>
    <mergeCell ref="X5:X10"/>
    <mergeCell ref="A6:A10"/>
    <mergeCell ref="L6:L10"/>
    <mergeCell ref="M6:M10"/>
    <mergeCell ref="N6:N10"/>
    <mergeCell ref="O6:O10"/>
    <mergeCell ref="B6:B10"/>
    <mergeCell ref="C6:C10"/>
    <mergeCell ref="D6:F7"/>
    <mergeCell ref="G6:G10"/>
    <mergeCell ref="H6:H10"/>
    <mergeCell ref="I6:I10"/>
    <mergeCell ref="D8:D10"/>
    <mergeCell ref="E8:E10"/>
    <mergeCell ref="F8:F10"/>
    <mergeCell ref="J6:J10"/>
    <mergeCell ref="K6:K10"/>
    <mergeCell ref="P6:P10"/>
    <mergeCell ref="Q6:R6"/>
    <mergeCell ref="S6:S10"/>
    <mergeCell ref="Q7:Q10"/>
    <mergeCell ref="R7:R10"/>
  </mergeCells>
  <pageMargins left="0.11811023622047245" right="0.11811023622047245" top="0.74803149606299213" bottom="0.74803149606299213" header="0.31496062992125984" footer="0.31496062992125984"/>
  <pageSetup paperSize="9" scale="68" orientation="landscape" verticalDpi="0" r:id="rId1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dimension ref="A1:Y17"/>
  <sheetViews>
    <sheetView zoomScale="90" zoomScaleNormal="90" workbookViewId="0">
      <selection activeCell="M11" sqref="M11"/>
    </sheetView>
  </sheetViews>
  <sheetFormatPr defaultColWidth="9" defaultRowHeight="21" x14ac:dyDescent="0.7"/>
  <cols>
    <col min="1" max="1" width="4.08203125" style="3" customWidth="1"/>
    <col min="2" max="2" width="9.1640625" style="3" customWidth="1"/>
    <col min="3" max="3" width="7.5" style="3" customWidth="1"/>
    <col min="4" max="4" width="4.6640625" style="3" customWidth="1"/>
    <col min="5" max="5" width="4.58203125" style="3" customWidth="1"/>
    <col min="6" max="6" width="4.83203125" style="3" customWidth="1"/>
    <col min="7" max="7" width="6.5" style="3" customWidth="1"/>
    <col min="8" max="8" width="8.5" style="3" customWidth="1"/>
    <col min="9" max="9" width="10.33203125" style="3" customWidth="1"/>
    <col min="10" max="10" width="4.33203125" style="3" customWidth="1"/>
    <col min="11" max="11" width="8" style="3" customWidth="1"/>
    <col min="12" max="12" width="9.1640625" style="3" customWidth="1"/>
    <col min="13" max="13" width="11.1640625" style="3" customWidth="1"/>
    <col min="14" max="14" width="7.6640625" style="3" customWidth="1"/>
    <col min="15" max="15" width="7.08203125" style="3" customWidth="1"/>
    <col min="16" max="16" width="9.6640625" style="3" customWidth="1"/>
    <col min="17" max="17" width="5.6640625" style="3" customWidth="1"/>
    <col min="18" max="18" width="8.33203125" style="3" customWidth="1"/>
    <col min="19" max="19" width="9.5" style="3" customWidth="1"/>
    <col min="20" max="20" width="13.08203125" style="3" customWidth="1"/>
    <col min="21" max="21" width="7.83203125" style="3" customWidth="1"/>
    <col min="22" max="22" width="10.5" style="3" customWidth="1"/>
    <col min="23" max="23" width="5.5" style="3" customWidth="1"/>
    <col min="24" max="24" width="8.83203125" style="3" customWidth="1"/>
    <col min="25" max="16384" width="9" style="3"/>
  </cols>
  <sheetData>
    <row r="1" spans="1:25" s="411" customFormat="1" ht="24" x14ac:dyDescent="0.8">
      <c r="V1" s="412" t="s">
        <v>491</v>
      </c>
    </row>
    <row r="2" spans="1:25" s="413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5" s="411" customFormat="1" ht="24" x14ac:dyDescent="0.8">
      <c r="A3" s="474" t="s">
        <v>886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5" x14ac:dyDescent="0.7">
      <c r="A4" s="197"/>
      <c r="B4" s="197"/>
      <c r="C4" s="197"/>
      <c r="D4" s="197"/>
      <c r="E4" s="197"/>
      <c r="F4" s="83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</row>
    <row r="5" spans="1:25" ht="1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198"/>
      <c r="X5" s="462" t="s">
        <v>62</v>
      </c>
    </row>
    <row r="6" spans="1:25" ht="17.2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199"/>
      <c r="X6" s="463"/>
    </row>
    <row r="7" spans="1:25" x14ac:dyDescent="0.7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199" t="s">
        <v>59</v>
      </c>
      <c r="X7" s="463"/>
    </row>
    <row r="8" spans="1:25" ht="15.65" customHeight="1" x14ac:dyDescent="0.7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199" t="s">
        <v>60</v>
      </c>
      <c r="X8" s="463"/>
    </row>
    <row r="9" spans="1:25" ht="42" x14ac:dyDescent="0.7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199" t="s">
        <v>61</v>
      </c>
      <c r="X9" s="463"/>
    </row>
    <row r="10" spans="1:25" ht="29.25" customHeight="1" x14ac:dyDescent="0.7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200"/>
      <c r="X10" s="464"/>
    </row>
    <row r="11" spans="1:25" s="1" customFormat="1" x14ac:dyDescent="0.7">
      <c r="A11" s="59">
        <v>1</v>
      </c>
      <c r="B11" s="70" t="s">
        <v>831</v>
      </c>
      <c r="C11" s="59">
        <v>1</v>
      </c>
      <c r="D11" s="229">
        <v>5</v>
      </c>
      <c r="E11" s="229">
        <v>3</v>
      </c>
      <c r="F11" s="229">
        <v>56</v>
      </c>
      <c r="G11" s="228">
        <v>125</v>
      </c>
      <c r="H11" s="90">
        <v>2356</v>
      </c>
      <c r="I11" s="77">
        <f>G11*H11</f>
        <v>294500</v>
      </c>
      <c r="J11" s="1">
        <v>1</v>
      </c>
      <c r="N11" s="17"/>
      <c r="O11" s="16"/>
      <c r="P11" s="16"/>
      <c r="S11" s="16"/>
      <c r="T11" s="17">
        <f>I11</f>
        <v>294500</v>
      </c>
      <c r="U11" s="82">
        <v>0</v>
      </c>
      <c r="V11" s="17">
        <v>0</v>
      </c>
      <c r="W11" s="76">
        <v>0</v>
      </c>
      <c r="X11" s="17">
        <f>V11*W11%</f>
        <v>0</v>
      </c>
      <c r="Y11" s="29"/>
    </row>
    <row r="12" spans="1:25" s="29" customFormat="1" x14ac:dyDescent="0.7">
      <c r="A12" s="59">
        <v>2</v>
      </c>
      <c r="B12" s="70" t="s">
        <v>832</v>
      </c>
      <c r="C12" s="59"/>
      <c r="D12" s="229">
        <v>8</v>
      </c>
      <c r="E12" s="229">
        <v>2</v>
      </c>
      <c r="F12" s="229">
        <v>88</v>
      </c>
      <c r="G12" s="51">
        <v>125</v>
      </c>
      <c r="H12" s="90">
        <v>3488</v>
      </c>
      <c r="I12" s="77">
        <f>G12*H12</f>
        <v>436000</v>
      </c>
      <c r="J12" s="1">
        <v>2</v>
      </c>
      <c r="K12" s="1"/>
      <c r="L12" s="1"/>
      <c r="M12" s="1"/>
      <c r="N12" s="17"/>
      <c r="O12" s="16"/>
      <c r="P12" s="16"/>
      <c r="Q12" s="1"/>
      <c r="R12" s="1"/>
      <c r="S12" s="16"/>
      <c r="T12" s="17">
        <f>I12</f>
        <v>436000</v>
      </c>
      <c r="U12" s="82">
        <v>0</v>
      </c>
      <c r="V12" s="17">
        <v>0</v>
      </c>
      <c r="W12" s="76">
        <v>0</v>
      </c>
      <c r="X12" s="17">
        <f>V12*W12%</f>
        <v>0</v>
      </c>
    </row>
    <row r="13" spans="1:25" s="29" customFormat="1" x14ac:dyDescent="0.7">
      <c r="A13" s="14">
        <v>3</v>
      </c>
      <c r="B13" s="70" t="s">
        <v>871</v>
      </c>
      <c r="C13" s="61">
        <v>1</v>
      </c>
      <c r="D13" s="229">
        <v>0</v>
      </c>
      <c r="E13" s="229">
        <v>3</v>
      </c>
      <c r="F13" s="229">
        <v>4</v>
      </c>
      <c r="G13" s="51">
        <v>300</v>
      </c>
      <c r="H13" s="90">
        <v>304</v>
      </c>
      <c r="I13" s="77">
        <f>G13*H13</f>
        <v>91200</v>
      </c>
      <c r="J13" s="1">
        <v>3</v>
      </c>
      <c r="K13" s="97" t="s">
        <v>38</v>
      </c>
      <c r="L13" s="97"/>
      <c r="M13" s="97"/>
      <c r="N13" s="17">
        <v>30</v>
      </c>
      <c r="O13" s="17">
        <v>5500</v>
      </c>
      <c r="P13" s="17">
        <f>N13*O13</f>
        <v>165000</v>
      </c>
      <c r="Q13" s="1">
        <v>1</v>
      </c>
      <c r="R13" s="401">
        <f>P13*1%</f>
        <v>1650</v>
      </c>
      <c r="S13" s="17">
        <f>P13-R13</f>
        <v>163350</v>
      </c>
      <c r="T13" s="17">
        <f>I13+S13</f>
        <v>254550</v>
      </c>
      <c r="U13" s="82">
        <v>0</v>
      </c>
      <c r="V13" s="150">
        <f>T13-U13</f>
        <v>254550</v>
      </c>
      <c r="W13" s="76">
        <v>0.3</v>
      </c>
      <c r="X13" s="17">
        <f>V13*W13%</f>
        <v>763.65</v>
      </c>
    </row>
    <row r="14" spans="1:25" s="29" customFormat="1" x14ac:dyDescent="0.7">
      <c r="A14" s="14"/>
      <c r="B14" s="70"/>
      <c r="C14" s="61"/>
      <c r="D14" s="229"/>
      <c r="E14" s="229"/>
      <c r="F14" s="229"/>
      <c r="G14" s="51"/>
      <c r="H14" s="90"/>
      <c r="I14" s="77"/>
      <c r="J14" s="1"/>
      <c r="K14" s="97"/>
      <c r="L14" s="97"/>
      <c r="M14" s="97"/>
      <c r="N14" s="17"/>
      <c r="O14" s="17"/>
      <c r="P14" s="17"/>
      <c r="Q14" s="1"/>
      <c r="R14" s="401"/>
      <c r="S14" s="16"/>
      <c r="T14" s="17"/>
      <c r="U14" s="82"/>
      <c r="V14" s="150"/>
      <c r="W14" s="76"/>
      <c r="X14" s="17"/>
    </row>
    <row r="15" spans="1:25" x14ac:dyDescent="0.7">
      <c r="O15" s="4"/>
      <c r="V15" s="145">
        <f>SUM(V13:V14)</f>
        <v>254550</v>
      </c>
      <c r="W15" s="92"/>
      <c r="X15" s="68">
        <f>SUM(X13:X14)</f>
        <v>763.65</v>
      </c>
    </row>
    <row r="17" spans="1:1" x14ac:dyDescent="0.7">
      <c r="A17" s="142"/>
    </row>
  </sheetData>
  <mergeCells count="29">
    <mergeCell ref="A2:X2"/>
    <mergeCell ref="A3:X3"/>
    <mergeCell ref="A5:I5"/>
    <mergeCell ref="J5:S5"/>
    <mergeCell ref="T5:T10"/>
    <mergeCell ref="U5:U10"/>
    <mergeCell ref="V5:V10"/>
    <mergeCell ref="X5:X10"/>
    <mergeCell ref="A6:A10"/>
    <mergeCell ref="B6:B10"/>
    <mergeCell ref="C6:C10"/>
    <mergeCell ref="D6:F7"/>
    <mergeCell ref="G6:G10"/>
    <mergeCell ref="H6:H10"/>
    <mergeCell ref="I6:I10"/>
    <mergeCell ref="Q6:R6"/>
    <mergeCell ref="S6:S10"/>
    <mergeCell ref="Q7:Q10"/>
    <mergeCell ref="R7:R10"/>
    <mergeCell ref="D8:D10"/>
    <mergeCell ref="E8:E10"/>
    <mergeCell ref="F8:F10"/>
    <mergeCell ref="K6:K10"/>
    <mergeCell ref="L6:L10"/>
    <mergeCell ref="M6:M10"/>
    <mergeCell ref="N6:N10"/>
    <mergeCell ref="O6:O10"/>
    <mergeCell ref="P6:P10"/>
    <mergeCell ref="J6:J10"/>
  </mergeCells>
  <pageMargins left="0.11811023622047245" right="0.11811023622047245" top="0.74803149606299213" bottom="0.74803149606299213" header="0.31496062992125984" footer="0.31496062992125984"/>
  <pageSetup paperSize="9" scale="72" orientation="landscape" verticalDpi="0" r:id="rId1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dimension ref="A1:X19"/>
  <sheetViews>
    <sheetView topLeftCell="A4" zoomScale="90" zoomScaleNormal="90" workbookViewId="0">
      <selection activeCell="K21" sqref="K21"/>
    </sheetView>
  </sheetViews>
  <sheetFormatPr defaultColWidth="8.6640625" defaultRowHeight="17.5" x14ac:dyDescent="0.35"/>
  <cols>
    <col min="1" max="1" width="4" style="83" customWidth="1"/>
    <col min="2" max="2" width="9" style="83" customWidth="1"/>
    <col min="3" max="3" width="8.6640625" style="83"/>
    <col min="4" max="4" width="5.33203125" style="83" customWidth="1"/>
    <col min="5" max="5" width="4.6640625" style="83" customWidth="1"/>
    <col min="6" max="6" width="5" style="83" customWidth="1"/>
    <col min="7" max="8" width="8.6640625" style="83"/>
    <col min="9" max="9" width="10.58203125" style="83" customWidth="1"/>
    <col min="10" max="10" width="5.6640625" style="83" customWidth="1"/>
    <col min="11" max="11" width="8.6640625" style="83"/>
    <col min="12" max="12" width="9.08203125" style="83" customWidth="1"/>
    <col min="13" max="13" width="12.1640625" style="83" customWidth="1"/>
    <col min="14" max="16" width="8.6640625" style="83"/>
    <col min="17" max="17" width="7.08203125" style="83" customWidth="1"/>
    <col min="18" max="18" width="10.83203125" style="83" customWidth="1"/>
    <col min="19" max="19" width="8.6640625" style="83"/>
    <col min="20" max="20" width="9.6640625" style="83" customWidth="1"/>
    <col min="21" max="21" width="8.6640625" style="83"/>
    <col min="22" max="22" width="11.08203125" style="83" customWidth="1"/>
    <col min="23" max="16384" width="8.6640625" style="83"/>
  </cols>
  <sheetData>
    <row r="1" spans="1:24" s="419" customFormat="1" ht="20.5" x14ac:dyDescent="0.45">
      <c r="A1" s="418"/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08" t="s">
        <v>491</v>
      </c>
      <c r="U1" s="418"/>
      <c r="V1" s="418"/>
      <c r="W1" s="418"/>
      <c r="X1" s="418"/>
    </row>
    <row r="2" spans="1:24" s="419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s="419" customFormat="1" ht="18" customHeight="1" x14ac:dyDescent="0.8">
      <c r="A3" s="449" t="s">
        <v>821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20"/>
      <c r="V3" s="420"/>
      <c r="W3" s="418"/>
      <c r="X3" s="418"/>
    </row>
    <row r="4" spans="1:24" ht="18" customHeight="1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216"/>
      <c r="V4" s="216"/>
      <c r="W4" s="215"/>
      <c r="X4" s="215"/>
    </row>
    <row r="5" spans="1:24" ht="2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375"/>
      <c r="X5" s="462" t="s">
        <v>62</v>
      </c>
    </row>
    <row r="6" spans="1:24" ht="22.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376"/>
      <c r="X6" s="463"/>
    </row>
    <row r="7" spans="1:24" ht="21" x14ac:dyDescent="0.35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376" t="s">
        <v>59</v>
      </c>
      <c r="X7" s="463"/>
    </row>
    <row r="8" spans="1:24" ht="21" x14ac:dyDescent="0.35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376" t="s">
        <v>60</v>
      </c>
      <c r="X8" s="463"/>
    </row>
    <row r="9" spans="1:24" ht="21" x14ac:dyDescent="0.35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376" t="s">
        <v>61</v>
      </c>
      <c r="X9" s="463"/>
    </row>
    <row r="10" spans="1:24" ht="21" x14ac:dyDescent="0.35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377"/>
      <c r="X10" s="464"/>
    </row>
    <row r="11" spans="1:24" ht="19.5" customHeight="1" x14ac:dyDescent="0.7">
      <c r="A11" s="14">
        <v>1</v>
      </c>
      <c r="B11" s="70" t="s">
        <v>826</v>
      </c>
      <c r="C11" s="61">
        <v>1</v>
      </c>
      <c r="D11" s="229">
        <v>0</v>
      </c>
      <c r="E11" s="229">
        <v>3</v>
      </c>
      <c r="F11" s="229">
        <v>15.1</v>
      </c>
      <c r="G11" s="27">
        <v>315.10000000000002</v>
      </c>
      <c r="H11" s="90">
        <v>125</v>
      </c>
      <c r="I11" s="77">
        <f>G11*H11</f>
        <v>39387.5</v>
      </c>
      <c r="J11" s="1"/>
      <c r="K11" s="97"/>
      <c r="L11" s="97"/>
      <c r="M11" s="97"/>
      <c r="N11" s="17"/>
      <c r="O11" s="16"/>
      <c r="P11" s="16"/>
      <c r="Q11" s="14"/>
      <c r="R11" s="91"/>
      <c r="S11" s="16"/>
      <c r="T11" s="17">
        <f>I11</f>
        <v>39387.5</v>
      </c>
      <c r="U11" s="82">
        <f>T11</f>
        <v>39387.5</v>
      </c>
      <c r="V11" s="17">
        <v>0</v>
      </c>
      <c r="W11" s="76"/>
      <c r="X11" s="17">
        <f>V11*W11%</f>
        <v>0</v>
      </c>
    </row>
    <row r="12" spans="1:24" ht="19.5" customHeight="1" x14ac:dyDescent="0.7">
      <c r="A12" s="14">
        <v>2</v>
      </c>
      <c r="B12" s="70" t="s">
        <v>827</v>
      </c>
      <c r="C12" s="61">
        <v>1</v>
      </c>
      <c r="D12" s="229">
        <v>0</v>
      </c>
      <c r="E12" s="229">
        <v>2</v>
      </c>
      <c r="F12" s="229">
        <v>81.3</v>
      </c>
      <c r="G12" s="27">
        <v>281.3</v>
      </c>
      <c r="H12" s="90">
        <v>125</v>
      </c>
      <c r="I12" s="77">
        <f>G12*H12</f>
        <v>35162.5</v>
      </c>
      <c r="J12" s="1">
        <v>1</v>
      </c>
      <c r="K12" s="97" t="s">
        <v>38</v>
      </c>
      <c r="L12" s="97" t="s">
        <v>22</v>
      </c>
      <c r="M12" s="97" t="s">
        <v>20</v>
      </c>
      <c r="N12" s="17">
        <v>18</v>
      </c>
      <c r="O12" s="16">
        <v>5500</v>
      </c>
      <c r="P12" s="16">
        <f>N12*O12</f>
        <v>99000</v>
      </c>
      <c r="Q12" s="14">
        <v>2</v>
      </c>
      <c r="R12" s="91">
        <v>1980</v>
      </c>
      <c r="S12" s="17">
        <f>P12-R12</f>
        <v>97020</v>
      </c>
      <c r="T12" s="17">
        <f>S12+I12</f>
        <v>132182.5</v>
      </c>
      <c r="U12" s="82">
        <v>0</v>
      </c>
      <c r="V12" s="17">
        <f>T12-U12</f>
        <v>132182.5</v>
      </c>
      <c r="W12" s="76">
        <v>0.3</v>
      </c>
      <c r="X12" s="17">
        <f>V12*W12%</f>
        <v>396.54750000000001</v>
      </c>
    </row>
    <row r="13" spans="1:24" ht="19.5" customHeight="1" x14ac:dyDescent="0.7">
      <c r="A13" s="14"/>
      <c r="B13" s="70"/>
      <c r="C13" s="61"/>
      <c r="D13" s="229"/>
      <c r="E13" s="229"/>
      <c r="F13" s="229"/>
      <c r="G13" s="27"/>
      <c r="H13" s="90"/>
      <c r="I13" s="77"/>
      <c r="J13" s="1">
        <v>2</v>
      </c>
      <c r="K13" s="97" t="s">
        <v>38</v>
      </c>
      <c r="L13" s="97"/>
      <c r="M13" s="97"/>
      <c r="N13" s="17">
        <v>84</v>
      </c>
      <c r="O13" s="16">
        <v>5500</v>
      </c>
      <c r="P13" s="16">
        <f>N13*O13</f>
        <v>462000</v>
      </c>
      <c r="Q13" s="14">
        <v>2</v>
      </c>
      <c r="R13" s="91">
        <v>9240</v>
      </c>
      <c r="S13" s="17">
        <f>P13-R13</f>
        <v>452760</v>
      </c>
      <c r="T13" s="17">
        <f>S13+I13</f>
        <v>452760</v>
      </c>
      <c r="U13" s="82">
        <v>0</v>
      </c>
      <c r="V13" s="17">
        <f>T13-U13</f>
        <v>452760</v>
      </c>
      <c r="W13" s="76">
        <v>0.3</v>
      </c>
      <c r="X13" s="17">
        <f>V13*W13%</f>
        <v>1358.28</v>
      </c>
    </row>
    <row r="14" spans="1:24" ht="21" x14ac:dyDescent="0.7">
      <c r="A14" s="14">
        <v>3</v>
      </c>
      <c r="B14" s="230" t="s">
        <v>828</v>
      </c>
      <c r="C14" s="61"/>
      <c r="D14" s="229">
        <v>4</v>
      </c>
      <c r="E14" s="229">
        <v>1</v>
      </c>
      <c r="F14" s="229">
        <v>32</v>
      </c>
      <c r="G14" s="27">
        <v>1732</v>
      </c>
      <c r="H14" s="90">
        <v>125</v>
      </c>
      <c r="I14" s="77">
        <f t="shared" ref="I14:I16" si="0">G14*H14</f>
        <v>216500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7">
        <f t="shared" ref="T14:T16" si="1">I14</f>
        <v>216500</v>
      </c>
      <c r="U14" s="17">
        <f>T14</f>
        <v>216500</v>
      </c>
      <c r="V14" s="17">
        <v>0</v>
      </c>
      <c r="W14" s="17"/>
      <c r="X14" s="17">
        <v>0</v>
      </c>
    </row>
    <row r="15" spans="1:24" ht="21" x14ac:dyDescent="0.7">
      <c r="A15" s="14">
        <v>4</v>
      </c>
      <c r="B15" s="230" t="s">
        <v>829</v>
      </c>
      <c r="C15" s="61"/>
      <c r="D15" s="229">
        <v>4</v>
      </c>
      <c r="E15" s="229">
        <v>2</v>
      </c>
      <c r="F15" s="229">
        <v>10</v>
      </c>
      <c r="G15" s="27">
        <v>1810</v>
      </c>
      <c r="H15" s="90">
        <v>125</v>
      </c>
      <c r="I15" s="77">
        <f t="shared" si="0"/>
        <v>226250</v>
      </c>
      <c r="J15" s="387"/>
      <c r="K15" s="387"/>
      <c r="L15" s="387"/>
      <c r="M15" s="387"/>
      <c r="N15" s="387"/>
      <c r="O15" s="387"/>
      <c r="P15" s="387"/>
      <c r="Q15" s="387"/>
      <c r="R15" s="387"/>
      <c r="S15" s="387"/>
      <c r="T15" s="17">
        <f t="shared" si="1"/>
        <v>226250</v>
      </c>
      <c r="U15" s="17">
        <f t="shared" ref="U15:U16" si="2">T15</f>
        <v>226250</v>
      </c>
      <c r="V15" s="17">
        <v>0</v>
      </c>
      <c r="W15" s="17"/>
      <c r="X15" s="143">
        <v>0</v>
      </c>
    </row>
    <row r="16" spans="1:24" ht="21" x14ac:dyDescent="0.7">
      <c r="A16" s="14">
        <v>5</v>
      </c>
      <c r="B16" s="230" t="s">
        <v>830</v>
      </c>
      <c r="C16" s="61"/>
      <c r="D16" s="229">
        <v>2</v>
      </c>
      <c r="E16" s="229">
        <v>2</v>
      </c>
      <c r="F16" s="229">
        <v>53</v>
      </c>
      <c r="G16" s="27">
        <v>1053</v>
      </c>
      <c r="H16" s="90">
        <v>125</v>
      </c>
      <c r="I16" s="77">
        <f t="shared" si="0"/>
        <v>131625</v>
      </c>
      <c r="J16" s="387"/>
      <c r="K16" s="387"/>
      <c r="L16" s="387"/>
      <c r="M16" s="387"/>
      <c r="N16" s="387"/>
      <c r="O16" s="387"/>
      <c r="P16" s="387"/>
      <c r="Q16" s="387"/>
      <c r="R16" s="387"/>
      <c r="S16" s="387"/>
      <c r="T16" s="17">
        <f t="shared" si="1"/>
        <v>131625</v>
      </c>
      <c r="U16" s="17">
        <f t="shared" si="2"/>
        <v>131625</v>
      </c>
      <c r="V16" s="17">
        <v>0</v>
      </c>
      <c r="W16" s="17"/>
      <c r="X16" s="143">
        <v>0</v>
      </c>
    </row>
    <row r="17" spans="9:24" ht="21" x14ac:dyDescent="0.7">
      <c r="T17" s="388"/>
      <c r="U17" s="390" t="s">
        <v>789</v>
      </c>
      <c r="V17" s="391">
        <f>SUM(V12:V16)</f>
        <v>584942.5</v>
      </c>
      <c r="W17" s="389"/>
      <c r="X17" s="68">
        <f>SUM(X12:X16)</f>
        <v>1754.8274999999999</v>
      </c>
    </row>
    <row r="19" spans="9:24" ht="21" x14ac:dyDescent="0.7">
      <c r="I19" s="3"/>
    </row>
  </sheetData>
  <mergeCells count="29">
    <mergeCell ref="A2:X2"/>
    <mergeCell ref="A3:T3"/>
    <mergeCell ref="A5:I5"/>
    <mergeCell ref="J5:S5"/>
    <mergeCell ref="T5:T10"/>
    <mergeCell ref="U5:U10"/>
    <mergeCell ref="V5:V10"/>
    <mergeCell ref="X5:X10"/>
    <mergeCell ref="A6:A10"/>
    <mergeCell ref="L6:L10"/>
    <mergeCell ref="M6:M10"/>
    <mergeCell ref="N6:N10"/>
    <mergeCell ref="O6:O10"/>
    <mergeCell ref="B6:B10"/>
    <mergeCell ref="C6:C10"/>
    <mergeCell ref="D6:F7"/>
    <mergeCell ref="G6:G10"/>
    <mergeCell ref="H6:H10"/>
    <mergeCell ref="I6:I10"/>
    <mergeCell ref="D8:D10"/>
    <mergeCell ref="E8:E10"/>
    <mergeCell ref="F8:F10"/>
    <mergeCell ref="J6:J10"/>
    <mergeCell ref="K6:K10"/>
    <mergeCell ref="P6:P10"/>
    <mergeCell ref="Q6:R6"/>
    <mergeCell ref="S6:S10"/>
    <mergeCell ref="Q7:Q10"/>
    <mergeCell ref="R7:R10"/>
  </mergeCells>
  <pageMargins left="0.11811023622047245" right="0.11811023622047245" top="0.74803149606299213" bottom="0.74803149606299213" header="0.31496062992125984" footer="0.31496062992125984"/>
  <pageSetup paperSize="9" scale="67" orientation="landscape" verticalDpi="0" r:id="rId1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dimension ref="A1:X13"/>
  <sheetViews>
    <sheetView zoomScale="90" zoomScaleNormal="90" workbookViewId="0">
      <selection activeCell="G23" sqref="G23"/>
    </sheetView>
  </sheetViews>
  <sheetFormatPr defaultRowHeight="14" x14ac:dyDescent="0.3"/>
  <cols>
    <col min="1" max="1" width="4" customWidth="1"/>
    <col min="2" max="2" width="9.08203125" customWidth="1"/>
    <col min="4" max="4" width="4.1640625" customWidth="1"/>
    <col min="5" max="5" width="4.83203125" customWidth="1"/>
    <col min="6" max="6" width="4.6640625" customWidth="1"/>
  </cols>
  <sheetData>
    <row r="1" spans="1:24" s="419" customFormat="1" ht="20.5" x14ac:dyDescent="0.45">
      <c r="T1" s="408" t="s">
        <v>491</v>
      </c>
    </row>
    <row r="2" spans="1:24" s="419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s="419" customFormat="1" ht="24" x14ac:dyDescent="0.8">
      <c r="A3" s="449" t="s">
        <v>790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20"/>
      <c r="V3" s="420"/>
      <c r="W3" s="418"/>
      <c r="X3" s="418"/>
    </row>
    <row r="4" spans="1:24" ht="21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216"/>
      <c r="V4" s="216"/>
      <c r="W4" s="215"/>
      <c r="X4" s="215"/>
    </row>
    <row r="5" spans="1:24" ht="2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375"/>
      <c r="X5" s="462" t="s">
        <v>62</v>
      </c>
    </row>
    <row r="6" spans="1:24" ht="2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376"/>
      <c r="X6" s="463"/>
    </row>
    <row r="7" spans="1:24" ht="21" x14ac:dyDescent="0.3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376" t="s">
        <v>59</v>
      </c>
      <c r="X7" s="463"/>
    </row>
    <row r="8" spans="1:24" ht="21" x14ac:dyDescent="0.3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376" t="s">
        <v>60</v>
      </c>
      <c r="X8" s="463"/>
    </row>
    <row r="9" spans="1:24" ht="21" x14ac:dyDescent="0.3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376" t="s">
        <v>61</v>
      </c>
      <c r="X9" s="463"/>
    </row>
    <row r="10" spans="1:24" ht="21" x14ac:dyDescent="0.3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377"/>
      <c r="X10" s="464"/>
    </row>
    <row r="11" spans="1:24" ht="21" x14ac:dyDescent="0.7">
      <c r="A11" s="70">
        <v>1</v>
      </c>
      <c r="B11" s="70" t="s">
        <v>791</v>
      </c>
      <c r="C11" s="227">
        <v>1</v>
      </c>
      <c r="D11" s="229">
        <v>0</v>
      </c>
      <c r="E11" s="229">
        <v>2</v>
      </c>
      <c r="F11" s="229">
        <v>83</v>
      </c>
      <c r="G11" s="228">
        <v>283</v>
      </c>
      <c r="H11" s="90">
        <v>330</v>
      </c>
      <c r="I11" s="77">
        <f>G11*H11</f>
        <v>93390</v>
      </c>
      <c r="J11" s="1">
        <v>1</v>
      </c>
      <c r="K11" s="97"/>
      <c r="L11" s="97"/>
      <c r="M11" s="97"/>
      <c r="N11" s="17"/>
      <c r="O11" s="16"/>
      <c r="P11" s="16"/>
      <c r="Q11" s="14"/>
      <c r="R11" s="91"/>
      <c r="S11" s="16"/>
      <c r="T11" s="17">
        <f>I11</f>
        <v>93390</v>
      </c>
      <c r="U11" s="82">
        <v>0</v>
      </c>
      <c r="V11" s="17">
        <f>T11-U11</f>
        <v>93390</v>
      </c>
      <c r="W11" s="76">
        <v>0.01</v>
      </c>
      <c r="X11" s="17">
        <f>V11*W11%</f>
        <v>9.3390000000000004</v>
      </c>
    </row>
    <row r="12" spans="1:24" ht="21" x14ac:dyDescent="0.7">
      <c r="A12" s="70"/>
      <c r="B12" s="230" t="s">
        <v>825</v>
      </c>
      <c r="C12" s="61"/>
      <c r="D12" s="229">
        <v>7</v>
      </c>
      <c r="E12" s="229">
        <v>3</v>
      </c>
      <c r="F12" s="229">
        <v>16</v>
      </c>
      <c r="G12" s="51">
        <v>3116</v>
      </c>
      <c r="H12" s="90">
        <v>125</v>
      </c>
      <c r="I12" s="77">
        <f>G12*H12</f>
        <v>389500</v>
      </c>
      <c r="J12" s="1"/>
      <c r="K12" s="97"/>
      <c r="L12" s="97"/>
      <c r="M12" s="97"/>
      <c r="N12" s="17"/>
      <c r="O12" s="16"/>
      <c r="P12" s="16"/>
      <c r="Q12" s="14"/>
      <c r="R12" s="91"/>
      <c r="S12" s="16"/>
      <c r="T12" s="17">
        <f>I12</f>
        <v>389500</v>
      </c>
      <c r="U12" s="182">
        <f>T12</f>
        <v>389500</v>
      </c>
      <c r="V12" s="17">
        <v>0</v>
      </c>
      <c r="W12" s="76"/>
      <c r="X12" s="17">
        <v>0</v>
      </c>
    </row>
    <row r="13" spans="1:24" ht="21" x14ac:dyDescent="0.7">
      <c r="V13" s="68">
        <f>SUM(V11:V12)</f>
        <v>93390</v>
      </c>
      <c r="W13" s="386"/>
      <c r="X13" s="17">
        <f>SUM(X11:X12)</f>
        <v>9.3390000000000004</v>
      </c>
    </row>
  </sheetData>
  <mergeCells count="29">
    <mergeCell ref="A2:X2"/>
    <mergeCell ref="A3:T3"/>
    <mergeCell ref="A5:I5"/>
    <mergeCell ref="J5:S5"/>
    <mergeCell ref="T5:T10"/>
    <mergeCell ref="U5:U10"/>
    <mergeCell ref="V5:V10"/>
    <mergeCell ref="X5:X10"/>
    <mergeCell ref="A6:A10"/>
    <mergeCell ref="L6:L10"/>
    <mergeCell ref="M6:M10"/>
    <mergeCell ref="N6:N10"/>
    <mergeCell ref="O6:O10"/>
    <mergeCell ref="B6:B10"/>
    <mergeCell ref="C6:C10"/>
    <mergeCell ref="D6:F7"/>
    <mergeCell ref="G6:G10"/>
    <mergeCell ref="H6:H10"/>
    <mergeCell ref="I6:I10"/>
    <mergeCell ref="D8:D10"/>
    <mergeCell ref="E8:E10"/>
    <mergeCell ref="F8:F10"/>
    <mergeCell ref="J6:J10"/>
    <mergeCell ref="K6:K10"/>
    <mergeCell ref="P6:P10"/>
    <mergeCell ref="Q6:R6"/>
    <mergeCell ref="S6:S10"/>
    <mergeCell ref="Q7:Q10"/>
    <mergeCell ref="R7:R10"/>
  </mergeCells>
  <pageMargins left="0.11811023622047245" right="0.11811023622047245" top="0.74803149606299213" bottom="0.74803149606299213" header="0.31496062992125984" footer="0.31496062992125984"/>
  <pageSetup paperSize="9" scale="68" orientation="landscape" verticalDpi="0" r:id="rId1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dimension ref="A1:X22"/>
  <sheetViews>
    <sheetView zoomScale="90" zoomScaleNormal="90" workbookViewId="0">
      <selection activeCell="P21" sqref="P21"/>
    </sheetView>
  </sheetViews>
  <sheetFormatPr defaultColWidth="8.6640625" defaultRowHeight="17.5" x14ac:dyDescent="0.35"/>
  <cols>
    <col min="1" max="1" width="4" style="83" customWidth="1"/>
    <col min="2" max="2" width="8.58203125" style="83" customWidth="1"/>
    <col min="3" max="3" width="8.6640625" style="83"/>
    <col min="4" max="4" width="5.33203125" style="83" customWidth="1"/>
    <col min="5" max="5" width="4.6640625" style="83" customWidth="1"/>
    <col min="6" max="6" width="5" style="83" customWidth="1"/>
    <col min="7" max="8" width="8.6640625" style="83"/>
    <col min="9" max="9" width="10.58203125" style="83" customWidth="1"/>
    <col min="10" max="10" width="5.6640625" style="83" customWidth="1"/>
    <col min="11" max="11" width="8.6640625" style="83"/>
    <col min="12" max="12" width="9.08203125" style="83" customWidth="1"/>
    <col min="13" max="13" width="12.1640625" style="83" customWidth="1"/>
    <col min="14" max="17" width="8.6640625" style="83"/>
    <col min="18" max="18" width="10.83203125" style="83" customWidth="1"/>
    <col min="19" max="19" width="8.6640625" style="83"/>
    <col min="20" max="20" width="9.6640625" style="83" customWidth="1"/>
    <col min="21" max="21" width="8.6640625" style="83"/>
    <col min="22" max="22" width="10.6640625" style="83" customWidth="1"/>
    <col min="23" max="23" width="6.6640625" style="83" customWidth="1"/>
    <col min="24" max="16384" width="8.6640625" style="83"/>
  </cols>
  <sheetData>
    <row r="1" spans="1:24" s="419" customFormat="1" ht="20.5" x14ac:dyDescent="0.45">
      <c r="A1" s="418"/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08" t="s">
        <v>491</v>
      </c>
      <c r="U1" s="418"/>
      <c r="V1" s="418"/>
      <c r="W1" s="418"/>
      <c r="X1" s="418"/>
    </row>
    <row r="2" spans="1:24" s="419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s="419" customFormat="1" ht="18" customHeight="1" x14ac:dyDescent="0.8">
      <c r="A3" s="449" t="s">
        <v>793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20"/>
      <c r="V3" s="420"/>
      <c r="W3" s="418"/>
      <c r="X3" s="418"/>
    </row>
    <row r="4" spans="1:24" ht="18" customHeight="1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216"/>
      <c r="V4" s="216"/>
      <c r="W4" s="215"/>
      <c r="X4" s="215"/>
    </row>
    <row r="5" spans="1:24" ht="2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344"/>
      <c r="X5" s="462" t="s">
        <v>62</v>
      </c>
    </row>
    <row r="6" spans="1:24" ht="22.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345"/>
      <c r="X6" s="463"/>
    </row>
    <row r="7" spans="1:24" ht="21" x14ac:dyDescent="0.35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345" t="s">
        <v>59</v>
      </c>
      <c r="X7" s="463"/>
    </row>
    <row r="8" spans="1:24" ht="21" x14ac:dyDescent="0.35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345" t="s">
        <v>60</v>
      </c>
      <c r="X8" s="463"/>
    </row>
    <row r="9" spans="1:24" ht="21" x14ac:dyDescent="0.35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345" t="s">
        <v>61</v>
      </c>
      <c r="X9" s="463"/>
    </row>
    <row r="10" spans="1:24" ht="21" x14ac:dyDescent="0.35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346"/>
      <c r="X10" s="464"/>
    </row>
    <row r="11" spans="1:24" s="371" customFormat="1" ht="21" x14ac:dyDescent="0.7">
      <c r="A11" s="14">
        <v>1</v>
      </c>
      <c r="B11" s="70" t="s">
        <v>792</v>
      </c>
      <c r="C11" s="227">
        <v>1</v>
      </c>
      <c r="D11" s="87">
        <v>23</v>
      </c>
      <c r="E11" s="87">
        <v>0</v>
      </c>
      <c r="F11" s="87">
        <v>90</v>
      </c>
      <c r="G11" s="228">
        <v>9290</v>
      </c>
      <c r="H11" s="90">
        <v>350</v>
      </c>
      <c r="I11" s="77">
        <f>G11*H11</f>
        <v>3251500</v>
      </c>
      <c r="J11" s="1">
        <v>1</v>
      </c>
      <c r="K11" s="97"/>
      <c r="L11" s="97"/>
      <c r="M11" s="97"/>
      <c r="N11" s="17"/>
      <c r="O11" s="16"/>
      <c r="P11" s="16"/>
      <c r="Q11" s="14"/>
      <c r="R11" s="91"/>
      <c r="S11" s="16"/>
      <c r="T11" s="17">
        <f>I11</f>
        <v>3251500</v>
      </c>
      <c r="U11" s="82">
        <v>0</v>
      </c>
      <c r="V11" s="17">
        <f>T11-U11</f>
        <v>3251500</v>
      </c>
      <c r="W11" s="76">
        <v>0.01</v>
      </c>
      <c r="X11" s="17">
        <f>V11*W11%</f>
        <v>325.15000000000003</v>
      </c>
    </row>
    <row r="12" spans="1:24" s="371" customFormat="1" ht="21" x14ac:dyDescent="0.7">
      <c r="A12" s="231">
        <v>2</v>
      </c>
      <c r="B12" s="230">
        <v>33501</v>
      </c>
      <c r="C12" s="369"/>
      <c r="D12" s="229">
        <v>8</v>
      </c>
      <c r="E12" s="229">
        <v>2</v>
      </c>
      <c r="F12" s="229">
        <v>66</v>
      </c>
      <c r="G12" s="370">
        <v>3466</v>
      </c>
      <c r="H12" s="232">
        <v>125</v>
      </c>
      <c r="I12" s="77">
        <f t="shared" ref="I12:I15" si="0">G12*H12</f>
        <v>433250</v>
      </c>
      <c r="J12" s="231"/>
      <c r="K12" s="232"/>
      <c r="L12" s="232"/>
      <c r="M12" s="232"/>
      <c r="N12" s="232"/>
      <c r="O12" s="234"/>
      <c r="P12" s="232"/>
      <c r="Q12" s="232"/>
      <c r="R12" s="235"/>
      <c r="S12" s="232"/>
      <c r="T12" s="17">
        <f t="shared" ref="T12:T15" si="1">I12</f>
        <v>433250</v>
      </c>
      <c r="U12" s="82">
        <f>T12</f>
        <v>433250</v>
      </c>
      <c r="V12" s="372">
        <v>0</v>
      </c>
      <c r="W12" s="232"/>
      <c r="X12" s="237">
        <v>0</v>
      </c>
    </row>
    <row r="13" spans="1:24" s="371" customFormat="1" ht="21" x14ac:dyDescent="0.7">
      <c r="A13" s="14">
        <v>3</v>
      </c>
      <c r="B13" s="230">
        <v>33500</v>
      </c>
      <c r="C13" s="369"/>
      <c r="D13" s="229">
        <v>6</v>
      </c>
      <c r="E13" s="229">
        <v>1</v>
      </c>
      <c r="F13" s="229">
        <v>70</v>
      </c>
      <c r="G13" s="370">
        <v>2570</v>
      </c>
      <c r="H13" s="232">
        <v>125</v>
      </c>
      <c r="I13" s="77">
        <f t="shared" si="0"/>
        <v>321250</v>
      </c>
      <c r="J13" s="231"/>
      <c r="K13" s="232"/>
      <c r="L13" s="232"/>
      <c r="M13" s="232"/>
      <c r="N13" s="232"/>
      <c r="O13" s="234"/>
      <c r="P13" s="232"/>
      <c r="Q13" s="232"/>
      <c r="R13" s="235"/>
      <c r="S13" s="232"/>
      <c r="T13" s="17">
        <f t="shared" si="1"/>
        <v>321250</v>
      </c>
      <c r="U13" s="82">
        <f t="shared" ref="U13:U15" si="2">T13</f>
        <v>321250</v>
      </c>
      <c r="V13" s="372">
        <v>0</v>
      </c>
      <c r="W13" s="232"/>
      <c r="X13" s="237">
        <v>0</v>
      </c>
    </row>
    <row r="14" spans="1:24" s="371" customFormat="1" ht="21" x14ac:dyDescent="0.7">
      <c r="A14" s="231">
        <v>4</v>
      </c>
      <c r="B14" s="230">
        <v>43215</v>
      </c>
      <c r="C14" s="369"/>
      <c r="D14" s="229">
        <v>2</v>
      </c>
      <c r="E14" s="229">
        <v>3</v>
      </c>
      <c r="F14" s="229">
        <v>49</v>
      </c>
      <c r="G14" s="370">
        <v>1149</v>
      </c>
      <c r="H14" s="232">
        <v>125</v>
      </c>
      <c r="I14" s="77">
        <f t="shared" si="0"/>
        <v>143625</v>
      </c>
      <c r="J14" s="231"/>
      <c r="K14" s="232"/>
      <c r="L14" s="232"/>
      <c r="M14" s="232"/>
      <c r="N14" s="232"/>
      <c r="O14" s="234"/>
      <c r="P14" s="232"/>
      <c r="Q14" s="232"/>
      <c r="R14" s="235"/>
      <c r="S14" s="232"/>
      <c r="T14" s="17">
        <f t="shared" si="1"/>
        <v>143625</v>
      </c>
      <c r="U14" s="82">
        <f t="shared" si="2"/>
        <v>143625</v>
      </c>
      <c r="V14" s="372">
        <v>0</v>
      </c>
      <c r="W14" s="232"/>
      <c r="X14" s="237">
        <v>0</v>
      </c>
    </row>
    <row r="15" spans="1:24" ht="19.5" customHeight="1" x14ac:dyDescent="0.7">
      <c r="A15" s="14">
        <v>5</v>
      </c>
      <c r="B15" s="230">
        <v>35492</v>
      </c>
      <c r="C15" s="227"/>
      <c r="D15" s="229">
        <v>19</v>
      </c>
      <c r="E15" s="229">
        <v>0</v>
      </c>
      <c r="F15" s="229">
        <v>44</v>
      </c>
      <c r="G15" s="228">
        <v>7644</v>
      </c>
      <c r="H15" s="27">
        <v>100</v>
      </c>
      <c r="I15" s="77">
        <f t="shared" si="0"/>
        <v>764400</v>
      </c>
      <c r="J15" s="1"/>
      <c r="K15" s="97"/>
      <c r="L15" s="97"/>
      <c r="M15" s="97"/>
      <c r="N15" s="17"/>
      <c r="O15" s="16"/>
      <c r="P15" s="16"/>
      <c r="Q15" s="14"/>
      <c r="R15" s="91"/>
      <c r="S15" s="16"/>
      <c r="T15" s="17">
        <f t="shared" si="1"/>
        <v>764400</v>
      </c>
      <c r="U15" s="82">
        <f t="shared" si="2"/>
        <v>764400</v>
      </c>
      <c r="V15" s="372">
        <v>0</v>
      </c>
      <c r="W15" s="76"/>
      <c r="X15" s="373">
        <v>0</v>
      </c>
    </row>
    <row r="16" spans="1:24" ht="21" x14ac:dyDescent="0.7">
      <c r="A16" s="3"/>
      <c r="B16" s="3"/>
      <c r="C16" s="3"/>
      <c r="D16" s="226"/>
      <c r="E16" s="226"/>
      <c r="F16" s="226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145">
        <f>SUM(V11:V15)</f>
        <v>3251500</v>
      </c>
      <c r="W16" s="92"/>
      <c r="X16" s="68">
        <f>SUM(X11:X15)</f>
        <v>325.15000000000003</v>
      </c>
    </row>
    <row r="19" spans="9:19" x14ac:dyDescent="0.35">
      <c r="S19" s="83" t="s">
        <v>789</v>
      </c>
    </row>
    <row r="22" spans="9:19" ht="21" x14ac:dyDescent="0.7">
      <c r="I22" s="3"/>
    </row>
  </sheetData>
  <mergeCells count="29">
    <mergeCell ref="J6:J10"/>
    <mergeCell ref="K6:K10"/>
    <mergeCell ref="P6:P10"/>
    <mergeCell ref="Q6:R6"/>
    <mergeCell ref="S6:S10"/>
    <mergeCell ref="Q7:Q10"/>
    <mergeCell ref="R7:R10"/>
    <mergeCell ref="G6:G10"/>
    <mergeCell ref="H6:H10"/>
    <mergeCell ref="I6:I10"/>
    <mergeCell ref="D8:D10"/>
    <mergeCell ref="E8:E10"/>
    <mergeCell ref="F8:F10"/>
    <mergeCell ref="A2:X2"/>
    <mergeCell ref="A3:T3"/>
    <mergeCell ref="A5:I5"/>
    <mergeCell ref="J5:S5"/>
    <mergeCell ref="T5:T10"/>
    <mergeCell ref="U5:U10"/>
    <mergeCell ref="V5:V10"/>
    <mergeCell ref="X5:X10"/>
    <mergeCell ref="A6:A10"/>
    <mergeCell ref="L6:L10"/>
    <mergeCell ref="M6:M10"/>
    <mergeCell ref="N6:N10"/>
    <mergeCell ref="O6:O10"/>
    <mergeCell ref="B6:B10"/>
    <mergeCell ref="C6:C10"/>
    <mergeCell ref="D6:F7"/>
  </mergeCells>
  <pageMargins left="0.11811023622047245" right="0.11811023622047245" top="0.74803149606299213" bottom="0.74803149606299213" header="0.31496062992125984" footer="0.31496062992125984"/>
  <pageSetup paperSize="9" scale="68" orientation="landscape" verticalDpi="0" r:id="rId1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dimension ref="A1:X18"/>
  <sheetViews>
    <sheetView zoomScale="90" zoomScaleNormal="90" workbookViewId="0">
      <selection activeCell="G21" sqref="G21"/>
    </sheetView>
  </sheetViews>
  <sheetFormatPr defaultColWidth="8.6640625" defaultRowHeight="17.5" x14ac:dyDescent="0.35"/>
  <cols>
    <col min="1" max="1" width="4" style="83" customWidth="1"/>
    <col min="2" max="2" width="8.58203125" style="83" customWidth="1"/>
    <col min="3" max="3" width="8.6640625" style="83"/>
    <col min="4" max="4" width="5.33203125" style="83" customWidth="1"/>
    <col min="5" max="5" width="4.6640625" style="83" customWidth="1"/>
    <col min="6" max="6" width="5" style="83" customWidth="1"/>
    <col min="7" max="8" width="8.6640625" style="83"/>
    <col min="9" max="9" width="10.58203125" style="83" customWidth="1"/>
    <col min="10" max="10" width="5.6640625" style="83" customWidth="1"/>
    <col min="11" max="11" width="8.6640625" style="83"/>
    <col min="12" max="12" width="9.08203125" style="83" customWidth="1"/>
    <col min="13" max="13" width="12.1640625" style="83" customWidth="1"/>
    <col min="14" max="17" width="8.6640625" style="83"/>
    <col min="18" max="18" width="10.83203125" style="83" customWidth="1"/>
    <col min="19" max="19" width="8.6640625" style="83"/>
    <col min="20" max="20" width="9.6640625" style="83" customWidth="1"/>
    <col min="21" max="21" width="8.6640625" style="83"/>
    <col min="22" max="22" width="9.6640625" style="83" customWidth="1"/>
    <col min="23" max="16384" width="8.6640625" style="83"/>
  </cols>
  <sheetData>
    <row r="1" spans="1:24" s="419" customFormat="1" ht="20.5" x14ac:dyDescent="0.45">
      <c r="A1" s="418"/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08" t="s">
        <v>491</v>
      </c>
      <c r="U1" s="418"/>
      <c r="V1" s="418"/>
      <c r="W1" s="418"/>
      <c r="X1" s="418"/>
    </row>
    <row r="2" spans="1:24" s="419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s="419" customFormat="1" ht="18" customHeight="1" x14ac:dyDescent="0.8">
      <c r="A3" s="449" t="s">
        <v>817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20"/>
      <c r="V3" s="420"/>
      <c r="W3" s="418"/>
      <c r="X3" s="418"/>
    </row>
    <row r="4" spans="1:24" ht="18" customHeight="1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216"/>
      <c r="V4" s="216"/>
      <c r="W4" s="215"/>
      <c r="X4" s="215"/>
    </row>
    <row r="5" spans="1:24" ht="2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357"/>
      <c r="X5" s="462" t="s">
        <v>62</v>
      </c>
    </row>
    <row r="6" spans="1:24" ht="22.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358"/>
      <c r="X6" s="463"/>
    </row>
    <row r="7" spans="1:24" ht="21" x14ac:dyDescent="0.35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358" t="s">
        <v>59</v>
      </c>
      <c r="X7" s="463"/>
    </row>
    <row r="8" spans="1:24" ht="21" x14ac:dyDescent="0.35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358" t="s">
        <v>60</v>
      </c>
      <c r="X8" s="463"/>
    </row>
    <row r="9" spans="1:24" ht="21" x14ac:dyDescent="0.35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358" t="s">
        <v>61</v>
      </c>
      <c r="X9" s="463"/>
    </row>
    <row r="10" spans="1:24" ht="21" x14ac:dyDescent="0.35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359"/>
      <c r="X10" s="464"/>
    </row>
    <row r="11" spans="1:24" ht="19.5" customHeight="1" x14ac:dyDescent="0.7">
      <c r="A11" s="70">
        <v>1</v>
      </c>
      <c r="B11" s="70" t="s">
        <v>794</v>
      </c>
      <c r="C11" s="227">
        <v>1</v>
      </c>
      <c r="D11" s="87">
        <v>3</v>
      </c>
      <c r="E11" s="87">
        <v>2</v>
      </c>
      <c r="F11" s="87">
        <v>28</v>
      </c>
      <c r="G11" s="228">
        <v>1428</v>
      </c>
      <c r="H11" s="90">
        <v>200</v>
      </c>
      <c r="I11" s="77">
        <f>G11*H11</f>
        <v>285600</v>
      </c>
      <c r="J11" s="1">
        <v>1</v>
      </c>
      <c r="K11" s="97"/>
      <c r="L11" s="97"/>
      <c r="M11" s="97"/>
      <c r="N11" s="17"/>
      <c r="O11" s="16"/>
      <c r="P11" s="16"/>
      <c r="Q11" s="14"/>
      <c r="R11" s="91"/>
      <c r="S11" s="16"/>
      <c r="T11" s="17">
        <f>I11</f>
        <v>285600</v>
      </c>
      <c r="U11" s="82">
        <v>0</v>
      </c>
      <c r="V11" s="17">
        <f>T11-U11</f>
        <v>285600</v>
      </c>
      <c r="W11" s="76">
        <v>0.01</v>
      </c>
      <c r="X11" s="17">
        <f>V11*W11%</f>
        <v>28.560000000000002</v>
      </c>
    </row>
    <row r="12" spans="1:24" ht="21" x14ac:dyDescent="0.7">
      <c r="A12" s="3"/>
      <c r="B12" s="3"/>
      <c r="C12" s="3"/>
      <c r="D12" s="226"/>
      <c r="E12" s="226"/>
      <c r="F12" s="226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145">
        <f>SUM(V11)</f>
        <v>285600</v>
      </c>
      <c r="W12" s="92"/>
      <c r="X12" s="68">
        <f>SUM(X11)</f>
        <v>28.560000000000002</v>
      </c>
    </row>
    <row r="15" spans="1:24" x14ac:dyDescent="0.35">
      <c r="S15" s="83" t="s">
        <v>789</v>
      </c>
    </row>
    <row r="18" spans="9:9" ht="21" x14ac:dyDescent="0.7">
      <c r="I18" s="3"/>
    </row>
  </sheetData>
  <mergeCells count="29">
    <mergeCell ref="J6:J10"/>
    <mergeCell ref="K6:K10"/>
    <mergeCell ref="P6:P10"/>
    <mergeCell ref="Q6:R6"/>
    <mergeCell ref="S6:S10"/>
    <mergeCell ref="Q7:Q10"/>
    <mergeCell ref="R7:R10"/>
    <mergeCell ref="G6:G10"/>
    <mergeCell ref="H6:H10"/>
    <mergeCell ref="I6:I10"/>
    <mergeCell ref="D8:D10"/>
    <mergeCell ref="E8:E10"/>
    <mergeCell ref="F8:F10"/>
    <mergeCell ref="A2:X2"/>
    <mergeCell ref="A3:T3"/>
    <mergeCell ref="A5:I5"/>
    <mergeCell ref="J5:S5"/>
    <mergeCell ref="T5:T10"/>
    <mergeCell ref="U5:U10"/>
    <mergeCell ref="V5:V10"/>
    <mergeCell ref="X5:X10"/>
    <mergeCell ref="A6:A10"/>
    <mergeCell ref="L6:L10"/>
    <mergeCell ref="M6:M10"/>
    <mergeCell ref="N6:N10"/>
    <mergeCell ref="O6:O10"/>
    <mergeCell ref="B6:B10"/>
    <mergeCell ref="C6:C10"/>
    <mergeCell ref="D6:F7"/>
  </mergeCells>
  <pageMargins left="0.11811023622047245" right="0.11811023622047245" top="0.74803149606299213" bottom="0.74803149606299213" header="0.31496062992125984" footer="0.31496062992125984"/>
  <pageSetup paperSize="9" scale="68" orientation="landscape" verticalDpi="0" r:id="rId1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dimension ref="A1:X20"/>
  <sheetViews>
    <sheetView zoomScale="90" zoomScaleNormal="90" workbookViewId="0">
      <selection activeCell="I20" sqref="I20"/>
    </sheetView>
  </sheetViews>
  <sheetFormatPr defaultColWidth="8.6640625" defaultRowHeight="17.5" x14ac:dyDescent="0.35"/>
  <cols>
    <col min="1" max="1" width="4" style="83" customWidth="1"/>
    <col min="2" max="2" width="9.58203125" style="83" customWidth="1"/>
    <col min="3" max="3" width="8.6640625" style="83"/>
    <col min="4" max="4" width="5.33203125" style="83" customWidth="1"/>
    <col min="5" max="5" width="4.6640625" style="83" customWidth="1"/>
    <col min="6" max="6" width="5" style="83" customWidth="1"/>
    <col min="7" max="8" width="8.6640625" style="83"/>
    <col min="9" max="9" width="10.58203125" style="83" customWidth="1"/>
    <col min="10" max="10" width="5.6640625" style="83" customWidth="1"/>
    <col min="11" max="11" width="8.6640625" style="83"/>
    <col min="12" max="12" width="9.08203125" style="83" customWidth="1"/>
    <col min="13" max="13" width="12.1640625" style="83" customWidth="1"/>
    <col min="14" max="17" width="8.6640625" style="83"/>
    <col min="18" max="18" width="10.83203125" style="83" customWidth="1"/>
    <col min="19" max="19" width="8.6640625" style="83"/>
    <col min="20" max="20" width="9.6640625" style="83" customWidth="1"/>
    <col min="21" max="21" width="8.6640625" style="83"/>
    <col min="22" max="22" width="9.6640625" style="83" customWidth="1"/>
    <col min="23" max="23" width="6.9140625" style="83" customWidth="1"/>
    <col min="24" max="16384" width="8.6640625" style="83"/>
  </cols>
  <sheetData>
    <row r="1" spans="1:24" s="419" customFormat="1" ht="20.5" x14ac:dyDescent="0.45">
      <c r="A1" s="418"/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08" t="s">
        <v>491</v>
      </c>
      <c r="U1" s="418"/>
      <c r="V1" s="418"/>
      <c r="W1" s="418"/>
      <c r="X1" s="418"/>
    </row>
    <row r="2" spans="1:24" s="419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s="419" customFormat="1" ht="18" customHeight="1" x14ac:dyDescent="0.8">
      <c r="A3" s="449" t="s">
        <v>816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20"/>
      <c r="V3" s="420"/>
      <c r="W3" s="418"/>
      <c r="X3" s="418"/>
    </row>
    <row r="4" spans="1:24" ht="18" customHeight="1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216"/>
      <c r="V4" s="216"/>
      <c r="W4" s="215"/>
      <c r="X4" s="215"/>
    </row>
    <row r="5" spans="1:24" ht="2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357"/>
      <c r="X5" s="462" t="s">
        <v>62</v>
      </c>
    </row>
    <row r="6" spans="1:24" ht="22.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358"/>
      <c r="X6" s="463"/>
    </row>
    <row r="7" spans="1:24" ht="21" x14ac:dyDescent="0.35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358" t="s">
        <v>59</v>
      </c>
      <c r="X7" s="463"/>
    </row>
    <row r="8" spans="1:24" ht="21" x14ac:dyDescent="0.35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358" t="s">
        <v>60</v>
      </c>
      <c r="X8" s="463"/>
    </row>
    <row r="9" spans="1:24" ht="21" x14ac:dyDescent="0.35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358" t="s">
        <v>61</v>
      </c>
      <c r="X9" s="463"/>
    </row>
    <row r="10" spans="1:24" ht="21" x14ac:dyDescent="0.35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359"/>
      <c r="X10" s="464"/>
    </row>
    <row r="11" spans="1:24" ht="23.25" customHeight="1" x14ac:dyDescent="0.7">
      <c r="A11" s="385">
        <v>1</v>
      </c>
      <c r="B11" s="70" t="s">
        <v>818</v>
      </c>
      <c r="C11" s="61">
        <v>3</v>
      </c>
      <c r="D11" s="229">
        <v>3</v>
      </c>
      <c r="E11" s="229">
        <v>3</v>
      </c>
      <c r="F11" s="229">
        <v>13</v>
      </c>
      <c r="G11" s="228">
        <v>1513</v>
      </c>
      <c r="H11" s="27">
        <v>150</v>
      </c>
      <c r="I11" s="234">
        <f t="shared" ref="I11:I12" si="0">G11*H11</f>
        <v>226950</v>
      </c>
      <c r="J11" s="1">
        <v>1</v>
      </c>
      <c r="K11" s="97"/>
      <c r="L11" s="97"/>
      <c r="M11" s="97"/>
      <c r="N11" s="17"/>
      <c r="O11" s="16"/>
      <c r="P11" s="16"/>
      <c r="Q11" s="14"/>
      <c r="R11" s="91"/>
      <c r="S11" s="16"/>
      <c r="T11" s="17">
        <f>I11</f>
        <v>226950</v>
      </c>
      <c r="U11" s="82">
        <v>0</v>
      </c>
      <c r="V11" s="17">
        <f>T11-U11</f>
        <v>226950</v>
      </c>
      <c r="W11" s="76">
        <v>0.01</v>
      </c>
      <c r="X11" s="17">
        <f>V11*W11%</f>
        <v>22.695</v>
      </c>
    </row>
    <row r="12" spans="1:24" ht="21" customHeight="1" x14ac:dyDescent="0.7">
      <c r="A12" s="301">
        <v>2</v>
      </c>
      <c r="B12" s="230" t="s">
        <v>819</v>
      </c>
      <c r="C12" s="61"/>
      <c r="D12" s="229">
        <v>6</v>
      </c>
      <c r="E12" s="229">
        <v>0</v>
      </c>
      <c r="F12" s="229">
        <v>50</v>
      </c>
      <c r="G12" s="370">
        <v>2450</v>
      </c>
      <c r="H12" s="232">
        <v>125</v>
      </c>
      <c r="I12" s="234">
        <f t="shared" si="0"/>
        <v>306250</v>
      </c>
      <c r="J12" s="1"/>
      <c r="K12" s="97"/>
      <c r="L12" s="97"/>
      <c r="M12" s="97"/>
      <c r="N12" s="17"/>
      <c r="O12" s="16"/>
      <c r="P12" s="16"/>
      <c r="Q12" s="14"/>
      <c r="R12" s="91"/>
      <c r="S12" s="16"/>
      <c r="T12" s="17">
        <f>I12</f>
        <v>306250</v>
      </c>
      <c r="U12" s="82">
        <f>T12</f>
        <v>306250</v>
      </c>
      <c r="V12" s="150">
        <v>0</v>
      </c>
      <c r="W12" s="76"/>
      <c r="X12" s="17">
        <v>0</v>
      </c>
    </row>
    <row r="13" spans="1:24" ht="19.5" customHeight="1" x14ac:dyDescent="0.7">
      <c r="A13" s="385">
        <v>3</v>
      </c>
      <c r="B13" s="230" t="s">
        <v>820</v>
      </c>
      <c r="C13" s="61"/>
      <c r="D13" s="229">
        <v>4</v>
      </c>
      <c r="E13" s="229">
        <v>2</v>
      </c>
      <c r="F13" s="229">
        <v>46</v>
      </c>
      <c r="G13" s="370">
        <v>1846</v>
      </c>
      <c r="H13" s="232">
        <v>125</v>
      </c>
      <c r="I13" s="234">
        <f>G13*H13</f>
        <v>230750</v>
      </c>
      <c r="J13" s="1"/>
      <c r="K13" s="97"/>
      <c r="L13" s="97"/>
      <c r="M13" s="97"/>
      <c r="N13" s="17"/>
      <c r="O13" s="16"/>
      <c r="P13" s="16"/>
      <c r="Q13" s="14"/>
      <c r="R13" s="91"/>
      <c r="S13" s="16"/>
      <c r="T13" s="17">
        <f>I13</f>
        <v>230750</v>
      </c>
      <c r="U13" s="82">
        <f>T13</f>
        <v>230750</v>
      </c>
      <c r="V13" s="150">
        <v>0</v>
      </c>
      <c r="W13" s="76"/>
      <c r="X13" s="17">
        <v>0</v>
      </c>
    </row>
    <row r="14" spans="1:24" ht="21" x14ac:dyDescent="0.7">
      <c r="A14" s="3"/>
      <c r="B14" s="3"/>
      <c r="C14" s="3"/>
      <c r="D14" s="226"/>
      <c r="E14" s="226"/>
      <c r="F14" s="226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145">
        <f>SUM(V11)</f>
        <v>226950</v>
      </c>
      <c r="W14" s="92"/>
      <c r="X14" s="68">
        <f>SUM(X11)</f>
        <v>22.695</v>
      </c>
    </row>
    <row r="17" spans="9:19" x14ac:dyDescent="0.35">
      <c r="S17" s="83" t="s">
        <v>789</v>
      </c>
    </row>
    <row r="20" spans="9:19" ht="21" x14ac:dyDescent="0.7">
      <c r="I20" s="3"/>
    </row>
  </sheetData>
  <mergeCells count="29">
    <mergeCell ref="J6:J10"/>
    <mergeCell ref="K6:K10"/>
    <mergeCell ref="P6:P10"/>
    <mergeCell ref="Q6:R6"/>
    <mergeCell ref="S6:S10"/>
    <mergeCell ref="Q7:Q10"/>
    <mergeCell ref="R7:R10"/>
    <mergeCell ref="G6:G10"/>
    <mergeCell ref="H6:H10"/>
    <mergeCell ref="I6:I10"/>
    <mergeCell ref="D8:D10"/>
    <mergeCell ref="E8:E10"/>
    <mergeCell ref="F8:F10"/>
    <mergeCell ref="A2:X2"/>
    <mergeCell ref="A3:T3"/>
    <mergeCell ref="A5:I5"/>
    <mergeCell ref="J5:S5"/>
    <mergeCell ref="T5:T10"/>
    <mergeCell ref="U5:U10"/>
    <mergeCell ref="V5:V10"/>
    <mergeCell ref="X5:X10"/>
    <mergeCell ref="A6:A10"/>
    <mergeCell ref="L6:L10"/>
    <mergeCell ref="M6:M10"/>
    <mergeCell ref="N6:N10"/>
    <mergeCell ref="O6:O10"/>
    <mergeCell ref="B6:B10"/>
    <mergeCell ref="C6:C10"/>
    <mergeCell ref="D6:F7"/>
  </mergeCells>
  <pageMargins left="0.11811023622047245" right="0.11811023622047245" top="0.74803149606299213" bottom="0.74803149606299213" header="0.31496062992125984" footer="0.31496062992125984"/>
  <pageSetup paperSize="9" scale="68" orientation="landscape" verticalDpi="0" r:id="rId1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dimension ref="A1:X18"/>
  <sheetViews>
    <sheetView zoomScale="90" zoomScaleNormal="90" workbookViewId="0">
      <selection activeCell="A2" sqref="A2:X2"/>
    </sheetView>
  </sheetViews>
  <sheetFormatPr defaultColWidth="8.6640625" defaultRowHeight="17.5" x14ac:dyDescent="0.35"/>
  <cols>
    <col min="1" max="1" width="4" style="83" customWidth="1"/>
    <col min="2" max="2" width="8.58203125" style="83" customWidth="1"/>
    <col min="3" max="3" width="8.6640625" style="83"/>
    <col min="4" max="4" width="5.33203125" style="83" customWidth="1"/>
    <col min="5" max="5" width="4.6640625" style="83" customWidth="1"/>
    <col min="6" max="6" width="5" style="83" customWidth="1"/>
    <col min="7" max="8" width="8.6640625" style="83"/>
    <col min="9" max="9" width="10.58203125" style="83" customWidth="1"/>
    <col min="10" max="10" width="5.6640625" style="83" customWidth="1"/>
    <col min="11" max="11" width="8.6640625" style="83"/>
    <col min="12" max="12" width="9.08203125" style="83" customWidth="1"/>
    <col min="13" max="13" width="12.1640625" style="83" customWidth="1"/>
    <col min="14" max="17" width="8.6640625" style="83"/>
    <col min="18" max="18" width="10.83203125" style="83" customWidth="1"/>
    <col min="19" max="19" width="8.6640625" style="83"/>
    <col min="20" max="20" width="9.6640625" style="83" customWidth="1"/>
    <col min="21" max="21" width="8.6640625" style="83"/>
    <col min="22" max="22" width="9.6640625" style="83" customWidth="1"/>
    <col min="23" max="16384" width="8.6640625" style="83"/>
  </cols>
  <sheetData>
    <row r="1" spans="1:24" s="419" customFormat="1" ht="20.5" x14ac:dyDescent="0.45">
      <c r="A1" s="418"/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08" t="s">
        <v>491</v>
      </c>
      <c r="U1" s="418"/>
      <c r="V1" s="418"/>
      <c r="W1" s="418"/>
      <c r="X1" s="418"/>
    </row>
    <row r="2" spans="1:24" s="419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s="419" customFormat="1" ht="18" customHeight="1" x14ac:dyDescent="0.8">
      <c r="A3" s="449" t="s">
        <v>796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20"/>
      <c r="V3" s="420"/>
      <c r="W3" s="418"/>
      <c r="X3" s="418"/>
    </row>
    <row r="4" spans="1:24" ht="18" customHeight="1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216"/>
      <c r="V4" s="216"/>
      <c r="W4" s="215"/>
      <c r="X4" s="215"/>
    </row>
    <row r="5" spans="1:24" ht="2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360"/>
      <c r="X5" s="462" t="s">
        <v>62</v>
      </c>
    </row>
    <row r="6" spans="1:24" ht="22.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361"/>
      <c r="X6" s="463"/>
    </row>
    <row r="7" spans="1:24" ht="21" x14ac:dyDescent="0.35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361" t="s">
        <v>59</v>
      </c>
      <c r="X7" s="463"/>
    </row>
    <row r="8" spans="1:24" ht="21" x14ac:dyDescent="0.35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361" t="s">
        <v>60</v>
      </c>
      <c r="X8" s="463"/>
    </row>
    <row r="9" spans="1:24" ht="21" x14ac:dyDescent="0.35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361" t="s">
        <v>61</v>
      </c>
      <c r="X9" s="463"/>
    </row>
    <row r="10" spans="1:24" ht="21" x14ac:dyDescent="0.35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362"/>
      <c r="X10" s="464"/>
    </row>
    <row r="11" spans="1:24" ht="19.5" customHeight="1" x14ac:dyDescent="0.7">
      <c r="A11" s="70">
        <v>1</v>
      </c>
      <c r="B11" s="70" t="s">
        <v>795</v>
      </c>
      <c r="C11" s="227">
        <v>3</v>
      </c>
      <c r="D11" s="87">
        <v>6</v>
      </c>
      <c r="E11" s="87">
        <v>3</v>
      </c>
      <c r="F11" s="87">
        <v>38</v>
      </c>
      <c r="G11" s="228">
        <v>2738</v>
      </c>
      <c r="H11" s="90">
        <v>250</v>
      </c>
      <c r="I11" s="77">
        <f>G11*H11</f>
        <v>684500</v>
      </c>
      <c r="J11" s="1">
        <v>1</v>
      </c>
      <c r="K11" s="97"/>
      <c r="L11" s="97"/>
      <c r="M11" s="97"/>
      <c r="N11" s="17"/>
      <c r="O11" s="16"/>
      <c r="P11" s="16"/>
      <c r="Q11" s="14"/>
      <c r="R11" s="91"/>
      <c r="S11" s="16"/>
      <c r="T11" s="17">
        <f>I11</f>
        <v>684500</v>
      </c>
      <c r="U11" s="82">
        <v>0</v>
      </c>
      <c r="V11" s="17">
        <f>T11-U11</f>
        <v>684500</v>
      </c>
      <c r="W11" s="76">
        <v>0.01</v>
      </c>
      <c r="X11" s="17">
        <f>V11*W11%</f>
        <v>68.45</v>
      </c>
    </row>
    <row r="12" spans="1:24" ht="21" x14ac:dyDescent="0.7">
      <c r="A12" s="3"/>
      <c r="B12" s="3"/>
      <c r="C12" s="3"/>
      <c r="D12" s="226"/>
      <c r="E12" s="226"/>
      <c r="F12" s="226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145">
        <f>SUM(V11)</f>
        <v>684500</v>
      </c>
      <c r="W12" s="92"/>
      <c r="X12" s="68">
        <f>SUM(X11)</f>
        <v>68.45</v>
      </c>
    </row>
    <row r="15" spans="1:24" x14ac:dyDescent="0.35">
      <c r="S15" s="83" t="s">
        <v>789</v>
      </c>
    </row>
    <row r="18" spans="9:9" ht="21" x14ac:dyDescent="0.7">
      <c r="I18" s="3"/>
    </row>
  </sheetData>
  <mergeCells count="29">
    <mergeCell ref="A2:X2"/>
    <mergeCell ref="A3:T3"/>
    <mergeCell ref="A5:I5"/>
    <mergeCell ref="J5:S5"/>
    <mergeCell ref="T5:T10"/>
    <mergeCell ref="U5:U10"/>
    <mergeCell ref="V5:V10"/>
    <mergeCell ref="X5:X10"/>
    <mergeCell ref="A6:A10"/>
    <mergeCell ref="L6:L10"/>
    <mergeCell ref="M6:M10"/>
    <mergeCell ref="N6:N10"/>
    <mergeCell ref="O6:O10"/>
    <mergeCell ref="B6:B10"/>
    <mergeCell ref="C6:C10"/>
    <mergeCell ref="D6:F7"/>
    <mergeCell ref="G6:G10"/>
    <mergeCell ref="H6:H10"/>
    <mergeCell ref="I6:I10"/>
    <mergeCell ref="D8:D10"/>
    <mergeCell ref="E8:E10"/>
    <mergeCell ref="F8:F10"/>
    <mergeCell ref="J6:J10"/>
    <mergeCell ref="K6:K10"/>
    <mergeCell ref="P6:P10"/>
    <mergeCell ref="Q6:R6"/>
    <mergeCell ref="S6:S10"/>
    <mergeCell ref="Q7:Q10"/>
    <mergeCell ref="R7:R10"/>
  </mergeCells>
  <pageMargins left="0.11811023622047245" right="0.11811023622047245" top="0.74803149606299213" bottom="0.74803149606299213" header="0.31496062992125984" footer="0.31496062992125984"/>
  <pageSetup paperSize="9" scale="68" orientation="landscape" verticalDpi="0" r:id="rId1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dimension ref="A1:X19"/>
  <sheetViews>
    <sheetView zoomScale="90" zoomScaleNormal="90" workbookViewId="0">
      <selection activeCell="K21" sqref="K21"/>
    </sheetView>
  </sheetViews>
  <sheetFormatPr defaultColWidth="8.6640625" defaultRowHeight="17.5" x14ac:dyDescent="0.35"/>
  <cols>
    <col min="1" max="1" width="4" style="83" customWidth="1"/>
    <col min="2" max="2" width="8.58203125" style="83" customWidth="1"/>
    <col min="3" max="3" width="8.6640625" style="83"/>
    <col min="4" max="4" width="5.33203125" style="83" customWidth="1"/>
    <col min="5" max="5" width="4.6640625" style="83" customWidth="1"/>
    <col min="6" max="6" width="5" style="83" customWidth="1"/>
    <col min="7" max="8" width="8.6640625" style="83"/>
    <col min="9" max="9" width="10.58203125" style="83" customWidth="1"/>
    <col min="10" max="10" width="5.6640625" style="83" customWidth="1"/>
    <col min="11" max="11" width="8.6640625" style="83"/>
    <col min="12" max="12" width="9.08203125" style="83" customWidth="1"/>
    <col min="13" max="13" width="12.1640625" style="83" customWidth="1"/>
    <col min="14" max="17" width="8.6640625" style="83"/>
    <col min="18" max="18" width="10.83203125" style="83" customWidth="1"/>
    <col min="19" max="19" width="8.6640625" style="83"/>
    <col min="20" max="20" width="9.6640625" style="83" customWidth="1"/>
    <col min="21" max="21" width="8.6640625" style="83"/>
    <col min="22" max="22" width="9.6640625" style="83" customWidth="1"/>
    <col min="23" max="16384" width="8.6640625" style="83"/>
  </cols>
  <sheetData>
    <row r="1" spans="1:24" s="419" customFormat="1" ht="20.5" x14ac:dyDescent="0.45">
      <c r="A1" s="418"/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08" t="s">
        <v>491</v>
      </c>
      <c r="U1" s="418"/>
      <c r="V1" s="418"/>
      <c r="W1" s="418"/>
      <c r="X1" s="418"/>
    </row>
    <row r="2" spans="1:24" s="419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s="419" customFormat="1" ht="18" customHeight="1" x14ac:dyDescent="0.8">
      <c r="A3" s="449" t="s">
        <v>798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20"/>
      <c r="V3" s="420"/>
      <c r="W3" s="418"/>
      <c r="X3" s="418"/>
    </row>
    <row r="4" spans="1:24" ht="18" customHeight="1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216"/>
      <c r="V4" s="216"/>
      <c r="W4" s="215"/>
      <c r="X4" s="215"/>
    </row>
    <row r="5" spans="1:24" ht="2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363"/>
      <c r="X5" s="462" t="s">
        <v>62</v>
      </c>
    </row>
    <row r="6" spans="1:24" ht="22.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364"/>
      <c r="X6" s="463"/>
    </row>
    <row r="7" spans="1:24" ht="21" x14ac:dyDescent="0.35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364" t="s">
        <v>59</v>
      </c>
      <c r="X7" s="463"/>
    </row>
    <row r="8" spans="1:24" ht="21" x14ac:dyDescent="0.35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364" t="s">
        <v>60</v>
      </c>
      <c r="X8" s="463"/>
    </row>
    <row r="9" spans="1:24" ht="21" x14ac:dyDescent="0.35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364" t="s">
        <v>61</v>
      </c>
      <c r="X9" s="463"/>
    </row>
    <row r="10" spans="1:24" ht="21" x14ac:dyDescent="0.35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365"/>
      <c r="X10" s="464"/>
    </row>
    <row r="11" spans="1:24" ht="19.5" customHeight="1" x14ac:dyDescent="0.7">
      <c r="A11" s="14">
        <v>1</v>
      </c>
      <c r="B11" s="70" t="s">
        <v>797</v>
      </c>
      <c r="C11" s="227">
        <v>1</v>
      </c>
      <c r="D11" s="229">
        <v>10</v>
      </c>
      <c r="E11" s="229">
        <v>0</v>
      </c>
      <c r="F11" s="229">
        <v>14</v>
      </c>
      <c r="G11" s="228">
        <v>1614</v>
      </c>
      <c r="H11" s="27">
        <v>200</v>
      </c>
      <c r="I11" s="27">
        <f>G11*H11</f>
        <v>322800</v>
      </c>
      <c r="J11" s="1">
        <v>1</v>
      </c>
      <c r="K11" s="97"/>
      <c r="L11" s="97"/>
      <c r="M11" s="97"/>
      <c r="N11" s="17"/>
      <c r="O11" s="16"/>
      <c r="P11" s="16"/>
      <c r="Q11" s="14"/>
      <c r="R11" s="91"/>
      <c r="S11" s="16"/>
      <c r="T11" s="17">
        <f>I11</f>
        <v>322800</v>
      </c>
      <c r="U11" s="82">
        <v>0</v>
      </c>
      <c r="V11" s="17">
        <f>T11-U11</f>
        <v>322800</v>
      </c>
      <c r="W11" s="76">
        <v>0.01</v>
      </c>
      <c r="X11" s="17">
        <f>V11*W11%</f>
        <v>32.28</v>
      </c>
    </row>
    <row r="12" spans="1:24" ht="19.5" customHeight="1" x14ac:dyDescent="0.7">
      <c r="A12" s="14">
        <v>2</v>
      </c>
      <c r="B12" s="230" t="s">
        <v>815</v>
      </c>
      <c r="C12" s="61"/>
      <c r="D12" s="229">
        <v>7</v>
      </c>
      <c r="E12" s="229">
        <v>0</v>
      </c>
      <c r="F12" s="229">
        <v>45</v>
      </c>
      <c r="G12" s="383">
        <v>2845</v>
      </c>
      <c r="H12" s="384">
        <v>100</v>
      </c>
      <c r="I12" s="384">
        <f>G12*H12</f>
        <v>284500</v>
      </c>
      <c r="J12" s="1">
        <v>2</v>
      </c>
      <c r="K12" s="97"/>
      <c r="L12" s="97"/>
      <c r="M12" s="97"/>
      <c r="N12" s="17"/>
      <c r="O12" s="16"/>
      <c r="P12" s="16"/>
      <c r="Q12" s="14"/>
      <c r="R12" s="91"/>
      <c r="S12" s="16"/>
      <c r="T12" s="17">
        <f>I12</f>
        <v>284500</v>
      </c>
      <c r="U12" s="82">
        <f>T12</f>
        <v>284500</v>
      </c>
      <c r="V12" s="17">
        <v>0</v>
      </c>
      <c r="W12" s="76">
        <v>0</v>
      </c>
      <c r="X12" s="17">
        <v>0</v>
      </c>
    </row>
    <row r="13" spans="1:24" ht="21" x14ac:dyDescent="0.7">
      <c r="A13" s="3"/>
      <c r="B13" s="3"/>
      <c r="C13" s="3"/>
      <c r="D13" s="226"/>
      <c r="E13" s="226"/>
      <c r="F13" s="226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145">
        <f>SUM(V11:V12)</f>
        <v>322800</v>
      </c>
      <c r="W13" s="92"/>
      <c r="X13" s="68">
        <f>SUM(X11:X12)</f>
        <v>32.28</v>
      </c>
    </row>
    <row r="16" spans="1:24" x14ac:dyDescent="0.35">
      <c r="S16" s="83" t="s">
        <v>789</v>
      </c>
    </row>
    <row r="19" spans="9:9" ht="21" x14ac:dyDescent="0.7">
      <c r="I19" s="3"/>
    </row>
  </sheetData>
  <mergeCells count="29">
    <mergeCell ref="J6:J10"/>
    <mergeCell ref="K6:K10"/>
    <mergeCell ref="P6:P10"/>
    <mergeCell ref="Q6:R6"/>
    <mergeCell ref="S6:S10"/>
    <mergeCell ref="Q7:Q10"/>
    <mergeCell ref="R7:R10"/>
    <mergeCell ref="G6:G10"/>
    <mergeCell ref="H6:H10"/>
    <mergeCell ref="I6:I10"/>
    <mergeCell ref="D8:D10"/>
    <mergeCell ref="E8:E10"/>
    <mergeCell ref="F8:F10"/>
    <mergeCell ref="A2:X2"/>
    <mergeCell ref="A3:T3"/>
    <mergeCell ref="A5:I5"/>
    <mergeCell ref="J5:S5"/>
    <mergeCell ref="T5:T10"/>
    <mergeCell ref="U5:U10"/>
    <mergeCell ref="V5:V10"/>
    <mergeCell ref="X5:X10"/>
    <mergeCell ref="A6:A10"/>
    <mergeCell ref="L6:L10"/>
    <mergeCell ref="M6:M10"/>
    <mergeCell ref="N6:N10"/>
    <mergeCell ref="O6:O10"/>
    <mergeCell ref="B6:B10"/>
    <mergeCell ref="C6:C10"/>
    <mergeCell ref="D6:F7"/>
  </mergeCells>
  <pageMargins left="0.11811023622047245" right="0.11811023622047245" top="0.74803149606299213" bottom="0.74803149606299213" header="0.31496062992125984" footer="0.31496062992125984"/>
  <pageSetup paperSize="9" scale="68" orientation="landscape" verticalDpi="0" r:id="rId1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dimension ref="A1:X21"/>
  <sheetViews>
    <sheetView zoomScale="90" zoomScaleNormal="90" workbookViewId="0">
      <selection activeCell="O24" sqref="O24"/>
    </sheetView>
  </sheetViews>
  <sheetFormatPr defaultColWidth="8.6640625" defaultRowHeight="17.5" x14ac:dyDescent="0.35"/>
  <cols>
    <col min="1" max="1" width="4" style="83" customWidth="1"/>
    <col min="2" max="2" width="8.58203125" style="83" customWidth="1"/>
    <col min="3" max="3" width="8.6640625" style="83"/>
    <col min="4" max="4" width="5.33203125" style="83" customWidth="1"/>
    <col min="5" max="5" width="4.6640625" style="83" customWidth="1"/>
    <col min="6" max="6" width="5" style="83" customWidth="1"/>
    <col min="7" max="8" width="8.6640625" style="83"/>
    <col min="9" max="9" width="10.58203125" style="83" customWidth="1"/>
    <col min="10" max="10" width="5.6640625" style="83" customWidth="1"/>
    <col min="11" max="11" width="8.6640625" style="83"/>
    <col min="12" max="12" width="9.08203125" style="83" customWidth="1"/>
    <col min="13" max="13" width="12.1640625" style="83" customWidth="1"/>
    <col min="14" max="17" width="8.6640625" style="83"/>
    <col min="18" max="18" width="10.83203125" style="83" customWidth="1"/>
    <col min="19" max="19" width="8.6640625" style="83"/>
    <col min="20" max="20" width="9.6640625" style="83" customWidth="1"/>
    <col min="21" max="21" width="9.5" style="83" bestFit="1" customWidth="1"/>
    <col min="22" max="22" width="9.6640625" style="83" customWidth="1"/>
    <col min="23" max="23" width="5.5" style="83" customWidth="1"/>
    <col min="24" max="16384" width="8.6640625" style="83"/>
  </cols>
  <sheetData>
    <row r="1" spans="1:24" s="419" customFormat="1" ht="20.5" x14ac:dyDescent="0.45">
      <c r="A1" s="418"/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08" t="s">
        <v>491</v>
      </c>
      <c r="U1" s="418"/>
      <c r="V1" s="418"/>
      <c r="W1" s="418"/>
      <c r="X1" s="418"/>
    </row>
    <row r="2" spans="1:24" s="419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s="419" customFormat="1" ht="18" customHeight="1" x14ac:dyDescent="0.8">
      <c r="A3" s="449" t="s">
        <v>800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20"/>
      <c r="V3" s="420"/>
      <c r="W3" s="418"/>
      <c r="X3" s="418"/>
    </row>
    <row r="4" spans="1:24" ht="18" customHeight="1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216"/>
      <c r="V4" s="216"/>
      <c r="W4" s="215"/>
      <c r="X4" s="215"/>
    </row>
    <row r="5" spans="1:24" ht="2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363"/>
      <c r="X5" s="462" t="s">
        <v>62</v>
      </c>
    </row>
    <row r="6" spans="1:24" ht="22.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364"/>
      <c r="X6" s="463"/>
    </row>
    <row r="7" spans="1:24" ht="21" x14ac:dyDescent="0.35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364" t="s">
        <v>59</v>
      </c>
      <c r="X7" s="463"/>
    </row>
    <row r="8" spans="1:24" ht="21" x14ac:dyDescent="0.35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364" t="s">
        <v>60</v>
      </c>
      <c r="X8" s="463"/>
    </row>
    <row r="9" spans="1:24" ht="42" x14ac:dyDescent="0.35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364" t="s">
        <v>61</v>
      </c>
      <c r="X9" s="463"/>
    </row>
    <row r="10" spans="1:24" ht="21" x14ac:dyDescent="0.35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365"/>
      <c r="X10" s="464"/>
    </row>
    <row r="11" spans="1:24" ht="19.5" customHeight="1" x14ac:dyDescent="0.7">
      <c r="A11" s="14">
        <v>1</v>
      </c>
      <c r="B11" s="70" t="s">
        <v>799</v>
      </c>
      <c r="C11" s="227">
        <v>1</v>
      </c>
      <c r="D11" s="229">
        <v>5</v>
      </c>
      <c r="E11" s="229">
        <v>3</v>
      </c>
      <c r="F11" s="229">
        <v>39</v>
      </c>
      <c r="G11" s="228">
        <v>2339</v>
      </c>
      <c r="H11" s="90">
        <v>200</v>
      </c>
      <c r="I11" s="77">
        <f>G11*H11</f>
        <v>467800</v>
      </c>
      <c r="J11" s="61">
        <v>1</v>
      </c>
      <c r="K11" s="97"/>
      <c r="L11" s="97"/>
      <c r="M11" s="97"/>
      <c r="N11" s="17"/>
      <c r="O11" s="16"/>
      <c r="P11" s="16"/>
      <c r="Q11" s="14"/>
      <c r="R11" s="91"/>
      <c r="S11" s="16"/>
      <c r="T11" s="17">
        <f>I11</f>
        <v>467800</v>
      </c>
      <c r="U11" s="82">
        <v>0</v>
      </c>
      <c r="V11" s="17">
        <f>T11-U11</f>
        <v>467800</v>
      </c>
      <c r="W11" s="76">
        <v>0.01</v>
      </c>
      <c r="X11" s="17">
        <f>V11*W11%</f>
        <v>46.78</v>
      </c>
    </row>
    <row r="12" spans="1:24" s="371" customFormat="1" ht="21" x14ac:dyDescent="0.7">
      <c r="A12" s="231">
        <v>2</v>
      </c>
      <c r="B12" s="230">
        <v>14397</v>
      </c>
      <c r="C12" s="369"/>
      <c r="D12" s="229">
        <v>34</v>
      </c>
      <c r="E12" s="229">
        <v>2</v>
      </c>
      <c r="F12" s="229">
        <v>15</v>
      </c>
      <c r="G12" s="370">
        <v>13815</v>
      </c>
      <c r="H12" s="232">
        <v>125</v>
      </c>
      <c r="I12" s="77">
        <f t="shared" ref="I12:I14" si="0">G12*H12</f>
        <v>1726875</v>
      </c>
      <c r="J12" s="374">
        <v>2</v>
      </c>
      <c r="K12" s="232"/>
      <c r="L12" s="232"/>
      <c r="M12" s="232"/>
      <c r="N12" s="232"/>
      <c r="O12" s="234"/>
      <c r="P12" s="232"/>
      <c r="Q12" s="232"/>
      <c r="R12" s="235"/>
      <c r="S12" s="232"/>
      <c r="T12" s="17">
        <f t="shared" ref="T12:T14" si="1">I12</f>
        <v>1726875</v>
      </c>
      <c r="U12" s="82">
        <f>T12</f>
        <v>1726875</v>
      </c>
      <c r="V12" s="372">
        <v>0</v>
      </c>
      <c r="W12" s="232"/>
      <c r="X12" s="237">
        <v>0</v>
      </c>
    </row>
    <row r="13" spans="1:24" s="371" customFormat="1" ht="21" x14ac:dyDescent="0.7">
      <c r="A13" s="231">
        <v>3</v>
      </c>
      <c r="B13" s="230">
        <v>28627</v>
      </c>
      <c r="C13" s="369"/>
      <c r="D13" s="229">
        <v>9</v>
      </c>
      <c r="E13" s="229">
        <v>1</v>
      </c>
      <c r="F13" s="229">
        <v>36</v>
      </c>
      <c r="G13" s="370">
        <v>3736</v>
      </c>
      <c r="H13" s="232">
        <v>125</v>
      </c>
      <c r="I13" s="77">
        <f t="shared" si="0"/>
        <v>467000</v>
      </c>
      <c r="J13" s="61">
        <v>3</v>
      </c>
      <c r="K13" s="232"/>
      <c r="L13" s="232"/>
      <c r="M13" s="232"/>
      <c r="N13" s="232"/>
      <c r="O13" s="234"/>
      <c r="P13" s="232"/>
      <c r="Q13" s="232"/>
      <c r="R13" s="235"/>
      <c r="S13" s="232"/>
      <c r="T13" s="17">
        <f t="shared" si="1"/>
        <v>467000</v>
      </c>
      <c r="U13" s="82">
        <f t="shared" ref="U13:U14" si="2">T13</f>
        <v>467000</v>
      </c>
      <c r="V13" s="372">
        <v>0</v>
      </c>
      <c r="W13" s="232"/>
      <c r="X13" s="237">
        <v>0</v>
      </c>
    </row>
    <row r="14" spans="1:24" ht="19.5" customHeight="1" x14ac:dyDescent="0.7">
      <c r="A14" s="14">
        <v>4</v>
      </c>
      <c r="B14" s="230">
        <v>14106</v>
      </c>
      <c r="C14" s="227"/>
      <c r="D14" s="229">
        <v>1</v>
      </c>
      <c r="E14" s="229">
        <v>0</v>
      </c>
      <c r="F14" s="229">
        <v>63</v>
      </c>
      <c r="G14" s="228">
        <v>463</v>
      </c>
      <c r="H14" s="27">
        <v>275</v>
      </c>
      <c r="I14" s="77">
        <f t="shared" si="0"/>
        <v>127325</v>
      </c>
      <c r="J14" s="374">
        <v>4</v>
      </c>
      <c r="K14" s="97"/>
      <c r="L14" s="97"/>
      <c r="M14" s="97"/>
      <c r="N14" s="17"/>
      <c r="O14" s="16"/>
      <c r="P14" s="16"/>
      <c r="Q14" s="14"/>
      <c r="R14" s="91"/>
      <c r="S14" s="16"/>
      <c r="T14" s="17">
        <f t="shared" si="1"/>
        <v>127325</v>
      </c>
      <c r="U14" s="82">
        <f t="shared" si="2"/>
        <v>127325</v>
      </c>
      <c r="V14" s="372">
        <v>0</v>
      </c>
      <c r="W14" s="76"/>
      <c r="X14" s="237">
        <v>0</v>
      </c>
    </row>
    <row r="15" spans="1:24" ht="21" x14ac:dyDescent="0.7">
      <c r="A15" s="3"/>
      <c r="B15" s="3"/>
      <c r="C15" s="3"/>
      <c r="D15" s="226"/>
      <c r="E15" s="226"/>
      <c r="F15" s="226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145">
        <f>SUM(V11:V14)</f>
        <v>467800</v>
      </c>
      <c r="W15" s="92"/>
      <c r="X15" s="68">
        <f>SUM(X11:X14)</f>
        <v>46.78</v>
      </c>
    </row>
    <row r="18" spans="9:19" x14ac:dyDescent="0.35">
      <c r="S18" s="83" t="s">
        <v>789</v>
      </c>
    </row>
    <row r="21" spans="9:19" ht="21" x14ac:dyDescent="0.7">
      <c r="I21" s="3"/>
    </row>
  </sheetData>
  <mergeCells count="29">
    <mergeCell ref="J6:J10"/>
    <mergeCell ref="K6:K10"/>
    <mergeCell ref="P6:P10"/>
    <mergeCell ref="Q6:R6"/>
    <mergeCell ref="S6:S10"/>
    <mergeCell ref="Q7:Q10"/>
    <mergeCell ref="R7:R10"/>
    <mergeCell ref="G6:G10"/>
    <mergeCell ref="H6:H10"/>
    <mergeCell ref="I6:I10"/>
    <mergeCell ref="D8:D10"/>
    <mergeCell ref="E8:E10"/>
    <mergeCell ref="F8:F10"/>
    <mergeCell ref="A2:X2"/>
    <mergeCell ref="A3:T3"/>
    <mergeCell ref="A5:I5"/>
    <mergeCell ref="J5:S5"/>
    <mergeCell ref="T5:T10"/>
    <mergeCell ref="U5:U10"/>
    <mergeCell ref="V5:V10"/>
    <mergeCell ref="X5:X10"/>
    <mergeCell ref="A6:A10"/>
    <mergeCell ref="L6:L10"/>
    <mergeCell ref="M6:M10"/>
    <mergeCell ref="N6:N10"/>
    <mergeCell ref="O6:O10"/>
    <mergeCell ref="B6:B10"/>
    <mergeCell ref="C6:C10"/>
    <mergeCell ref="D6:F7"/>
  </mergeCells>
  <pageMargins left="0.11811023622047245" right="0.11811023622047245" top="0.74803149606299213" bottom="0.74803149606299213" header="0.31496062992125984" footer="0.31496062992125984"/>
  <pageSetup paperSize="9" scale="68" orientation="landscape" verticalDpi="0" r:id="rId1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dimension ref="A1:X30"/>
  <sheetViews>
    <sheetView zoomScale="90" zoomScaleNormal="90" workbookViewId="0">
      <selection activeCell="A2" sqref="A2:X2"/>
    </sheetView>
  </sheetViews>
  <sheetFormatPr defaultColWidth="8.6640625" defaultRowHeight="17.5" x14ac:dyDescent="0.35"/>
  <cols>
    <col min="1" max="1" width="4" style="83" customWidth="1"/>
    <col min="2" max="2" width="8.58203125" style="83" customWidth="1"/>
    <col min="3" max="3" width="8.6640625" style="83"/>
    <col min="4" max="4" width="5.33203125" style="83" customWidth="1"/>
    <col min="5" max="5" width="4.6640625" style="83" customWidth="1"/>
    <col min="6" max="6" width="5" style="83" customWidth="1"/>
    <col min="7" max="8" width="8.6640625" style="83"/>
    <col min="9" max="9" width="10.58203125" style="83" customWidth="1"/>
    <col min="10" max="10" width="5.6640625" style="83" customWidth="1"/>
    <col min="11" max="11" width="8.6640625" style="83"/>
    <col min="12" max="12" width="9.08203125" style="83" customWidth="1"/>
    <col min="13" max="13" width="12.1640625" style="83" customWidth="1"/>
    <col min="14" max="17" width="8.6640625" style="83"/>
    <col min="18" max="18" width="10.83203125" style="83" customWidth="1"/>
    <col min="19" max="19" width="8.6640625" style="83"/>
    <col min="20" max="20" width="9.6640625" style="83" customWidth="1"/>
    <col min="21" max="21" width="9.5" style="83" bestFit="1" customWidth="1"/>
    <col min="22" max="22" width="9.6640625" style="83" customWidth="1"/>
    <col min="23" max="16384" width="8.6640625" style="83"/>
  </cols>
  <sheetData>
    <row r="1" spans="1:24" s="419" customFormat="1" ht="20.5" x14ac:dyDescent="0.45">
      <c r="A1" s="418"/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08" t="s">
        <v>491</v>
      </c>
      <c r="U1" s="418"/>
      <c r="V1" s="418"/>
      <c r="W1" s="418"/>
      <c r="X1" s="418"/>
    </row>
    <row r="2" spans="1:24" s="419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s="419" customFormat="1" ht="18" customHeight="1" x14ac:dyDescent="0.8">
      <c r="A3" s="449" t="s">
        <v>801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20"/>
      <c r="V3" s="420"/>
      <c r="W3" s="418"/>
      <c r="X3" s="418"/>
    </row>
    <row r="4" spans="1:24" ht="18" customHeight="1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216"/>
      <c r="V4" s="216"/>
      <c r="W4" s="215"/>
      <c r="X4" s="215"/>
    </row>
    <row r="5" spans="1:24" ht="2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366"/>
      <c r="X5" s="462" t="s">
        <v>62</v>
      </c>
    </row>
    <row r="6" spans="1:24" ht="22.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367"/>
      <c r="X6" s="463"/>
    </row>
    <row r="7" spans="1:24" ht="21" x14ac:dyDescent="0.35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367" t="s">
        <v>59</v>
      </c>
      <c r="X7" s="463"/>
    </row>
    <row r="8" spans="1:24" ht="21" x14ac:dyDescent="0.35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367" t="s">
        <v>60</v>
      </c>
      <c r="X8" s="463"/>
    </row>
    <row r="9" spans="1:24" ht="21" x14ac:dyDescent="0.35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367" t="s">
        <v>61</v>
      </c>
      <c r="X9" s="463"/>
    </row>
    <row r="10" spans="1:24" ht="21" x14ac:dyDescent="0.35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368"/>
      <c r="X10" s="464"/>
    </row>
    <row r="11" spans="1:24" ht="19.5" customHeight="1" x14ac:dyDescent="0.7">
      <c r="A11" s="14">
        <v>1</v>
      </c>
      <c r="B11" s="378" t="s">
        <v>802</v>
      </c>
      <c r="C11" s="61"/>
      <c r="D11" s="229">
        <v>12</v>
      </c>
      <c r="E11" s="229">
        <v>0</v>
      </c>
      <c r="F11" s="229">
        <v>80</v>
      </c>
      <c r="G11" s="379">
        <v>4480</v>
      </c>
      <c r="H11" s="380">
        <v>150</v>
      </c>
      <c r="I11" s="381">
        <f t="shared" ref="I11" si="0">G11*H11</f>
        <v>672000</v>
      </c>
      <c r="J11" s="1"/>
      <c r="K11" s="97"/>
      <c r="L11" s="97"/>
      <c r="M11" s="97"/>
      <c r="N11" s="17"/>
      <c r="O11" s="16"/>
      <c r="P11" s="16"/>
      <c r="Q11" s="14"/>
      <c r="R11" s="91"/>
      <c r="S11" s="16"/>
      <c r="T11" s="17">
        <f>I11</f>
        <v>672000</v>
      </c>
      <c r="U11" s="82">
        <v>0</v>
      </c>
      <c r="V11" s="150">
        <f>T11-U11</f>
        <v>672000</v>
      </c>
      <c r="W11" s="76">
        <v>0.01</v>
      </c>
      <c r="X11" s="17">
        <f>V11*W11%</f>
        <v>67.2</v>
      </c>
    </row>
    <row r="12" spans="1:24" ht="19.5" customHeight="1" x14ac:dyDescent="0.7">
      <c r="A12" s="14">
        <v>2</v>
      </c>
      <c r="B12" s="230" t="s">
        <v>803</v>
      </c>
      <c r="C12" s="61"/>
      <c r="D12" s="229">
        <v>20</v>
      </c>
      <c r="E12" s="229">
        <v>3</v>
      </c>
      <c r="F12" s="229">
        <v>70</v>
      </c>
      <c r="G12" s="28">
        <v>8370</v>
      </c>
      <c r="H12" s="382">
        <v>125</v>
      </c>
      <c r="I12" s="381">
        <f>G12*H12</f>
        <v>1046250</v>
      </c>
      <c r="J12" s="1"/>
      <c r="K12" s="97"/>
      <c r="L12" s="97"/>
      <c r="M12" s="97"/>
      <c r="N12" s="17"/>
      <c r="O12" s="16"/>
      <c r="P12" s="16"/>
      <c r="Q12" s="14"/>
      <c r="R12" s="91"/>
      <c r="S12" s="16"/>
      <c r="T12" s="17">
        <f t="shared" ref="T12:T23" si="1">I12</f>
        <v>1046250</v>
      </c>
      <c r="U12" s="82">
        <f>T12</f>
        <v>1046250</v>
      </c>
      <c r="V12" s="150">
        <v>0</v>
      </c>
      <c r="W12" s="76"/>
      <c r="X12" s="17">
        <v>0</v>
      </c>
    </row>
    <row r="13" spans="1:24" ht="19.5" customHeight="1" x14ac:dyDescent="0.7">
      <c r="A13" s="14">
        <v>3</v>
      </c>
      <c r="B13" s="230" t="s">
        <v>804</v>
      </c>
      <c r="C13" s="61"/>
      <c r="D13" s="229">
        <v>4</v>
      </c>
      <c r="E13" s="229">
        <v>3</v>
      </c>
      <c r="F13" s="229">
        <v>75</v>
      </c>
      <c r="G13" s="28">
        <v>1975</v>
      </c>
      <c r="H13" s="382">
        <v>125</v>
      </c>
      <c r="I13" s="381">
        <f t="shared" ref="I13:I23" si="2">G13*H13</f>
        <v>246875</v>
      </c>
      <c r="J13" s="1"/>
      <c r="K13" s="97"/>
      <c r="L13" s="97"/>
      <c r="M13" s="97"/>
      <c r="N13" s="17"/>
      <c r="O13" s="16"/>
      <c r="P13" s="16"/>
      <c r="Q13" s="14"/>
      <c r="R13" s="91"/>
      <c r="S13" s="16"/>
      <c r="T13" s="17">
        <f t="shared" si="1"/>
        <v>246875</v>
      </c>
      <c r="U13" s="82">
        <f t="shared" ref="U13:U23" si="3">T13</f>
        <v>246875</v>
      </c>
      <c r="V13" s="150">
        <v>0</v>
      </c>
      <c r="W13" s="76"/>
      <c r="X13" s="17">
        <v>0</v>
      </c>
    </row>
    <row r="14" spans="1:24" ht="19.5" customHeight="1" x14ac:dyDescent="0.7">
      <c r="A14" s="14">
        <v>4</v>
      </c>
      <c r="B14" s="230" t="s">
        <v>805</v>
      </c>
      <c r="C14" s="61"/>
      <c r="D14" s="229">
        <v>4</v>
      </c>
      <c r="E14" s="229">
        <v>3</v>
      </c>
      <c r="F14" s="229">
        <v>26</v>
      </c>
      <c r="G14" s="28">
        <v>1926</v>
      </c>
      <c r="H14" s="382">
        <v>125</v>
      </c>
      <c r="I14" s="381">
        <f t="shared" si="2"/>
        <v>240750</v>
      </c>
      <c r="J14" s="1"/>
      <c r="K14" s="97"/>
      <c r="L14" s="97"/>
      <c r="M14" s="97"/>
      <c r="N14" s="17"/>
      <c r="O14" s="16"/>
      <c r="P14" s="16"/>
      <c r="Q14" s="14"/>
      <c r="R14" s="91"/>
      <c r="S14" s="16"/>
      <c r="T14" s="17">
        <f t="shared" si="1"/>
        <v>240750</v>
      </c>
      <c r="U14" s="82">
        <f t="shared" si="3"/>
        <v>240750</v>
      </c>
      <c r="V14" s="150">
        <v>0</v>
      </c>
      <c r="W14" s="76"/>
      <c r="X14" s="17">
        <v>0</v>
      </c>
    </row>
    <row r="15" spans="1:24" ht="19.5" customHeight="1" x14ac:dyDescent="0.7">
      <c r="A15" s="14">
        <v>5</v>
      </c>
      <c r="B15" s="230" t="s">
        <v>806</v>
      </c>
      <c r="C15" s="61"/>
      <c r="D15" s="229">
        <v>4</v>
      </c>
      <c r="E15" s="229">
        <v>2</v>
      </c>
      <c r="F15" s="229">
        <v>73</v>
      </c>
      <c r="G15" s="28">
        <v>1873</v>
      </c>
      <c r="H15" s="382">
        <v>125</v>
      </c>
      <c r="I15" s="381">
        <f t="shared" si="2"/>
        <v>234125</v>
      </c>
      <c r="J15" s="1"/>
      <c r="K15" s="97"/>
      <c r="L15" s="97"/>
      <c r="M15" s="97"/>
      <c r="N15" s="17"/>
      <c r="O15" s="16"/>
      <c r="P15" s="16"/>
      <c r="Q15" s="14"/>
      <c r="R15" s="91"/>
      <c r="S15" s="16"/>
      <c r="T15" s="17">
        <f t="shared" si="1"/>
        <v>234125</v>
      </c>
      <c r="U15" s="82">
        <f t="shared" si="3"/>
        <v>234125</v>
      </c>
      <c r="V15" s="150">
        <v>0</v>
      </c>
      <c r="W15" s="76"/>
      <c r="X15" s="17">
        <v>0</v>
      </c>
    </row>
    <row r="16" spans="1:24" ht="19.5" customHeight="1" x14ac:dyDescent="0.7">
      <c r="A16" s="14">
        <v>6</v>
      </c>
      <c r="B16" s="230" t="s">
        <v>807</v>
      </c>
      <c r="C16" s="61"/>
      <c r="D16" s="229">
        <v>2</v>
      </c>
      <c r="E16" s="229">
        <v>3</v>
      </c>
      <c r="F16" s="229">
        <v>19</v>
      </c>
      <c r="G16" s="28">
        <v>1119</v>
      </c>
      <c r="H16" s="382">
        <v>325</v>
      </c>
      <c r="I16" s="381">
        <f t="shared" si="2"/>
        <v>363675</v>
      </c>
      <c r="J16" s="1"/>
      <c r="K16" s="97"/>
      <c r="L16" s="97"/>
      <c r="M16" s="97"/>
      <c r="N16" s="17"/>
      <c r="O16" s="16"/>
      <c r="P16" s="16"/>
      <c r="Q16" s="14"/>
      <c r="R16" s="91"/>
      <c r="S16" s="16"/>
      <c r="T16" s="17">
        <f t="shared" si="1"/>
        <v>363675</v>
      </c>
      <c r="U16" s="82">
        <f t="shared" si="3"/>
        <v>363675</v>
      </c>
      <c r="V16" s="150">
        <v>0</v>
      </c>
      <c r="W16" s="76"/>
      <c r="X16" s="17">
        <v>0</v>
      </c>
    </row>
    <row r="17" spans="1:24" ht="19.5" customHeight="1" x14ac:dyDescent="0.7">
      <c r="A17" s="14">
        <v>7</v>
      </c>
      <c r="B17" s="230" t="s">
        <v>808</v>
      </c>
      <c r="C17" s="61"/>
      <c r="D17" s="229">
        <v>6</v>
      </c>
      <c r="E17" s="229">
        <v>3</v>
      </c>
      <c r="F17" s="229">
        <v>50</v>
      </c>
      <c r="G17" s="28">
        <v>2750</v>
      </c>
      <c r="H17" s="382">
        <v>100</v>
      </c>
      <c r="I17" s="381">
        <f t="shared" si="2"/>
        <v>275000</v>
      </c>
      <c r="J17" s="1"/>
      <c r="K17" s="97"/>
      <c r="L17" s="97"/>
      <c r="M17" s="97"/>
      <c r="N17" s="17"/>
      <c r="O17" s="16"/>
      <c r="P17" s="16"/>
      <c r="Q17" s="14"/>
      <c r="R17" s="91"/>
      <c r="S17" s="16"/>
      <c r="T17" s="17">
        <f t="shared" si="1"/>
        <v>275000</v>
      </c>
      <c r="U17" s="82">
        <f t="shared" si="3"/>
        <v>275000</v>
      </c>
      <c r="V17" s="150">
        <v>0</v>
      </c>
      <c r="W17" s="76"/>
      <c r="X17" s="17">
        <v>0</v>
      </c>
    </row>
    <row r="18" spans="1:24" ht="19.5" customHeight="1" x14ac:dyDescent="0.7">
      <c r="A18" s="14">
        <v>8</v>
      </c>
      <c r="B18" s="230" t="s">
        <v>809</v>
      </c>
      <c r="C18" s="61"/>
      <c r="D18" s="229">
        <v>1</v>
      </c>
      <c r="E18" s="229">
        <v>1</v>
      </c>
      <c r="F18" s="229">
        <v>81</v>
      </c>
      <c r="G18" s="28">
        <v>581</v>
      </c>
      <c r="H18" s="382">
        <v>125</v>
      </c>
      <c r="I18" s="381">
        <f t="shared" si="2"/>
        <v>72625</v>
      </c>
      <c r="J18" s="1"/>
      <c r="K18" s="97"/>
      <c r="L18" s="97"/>
      <c r="M18" s="97"/>
      <c r="N18" s="17"/>
      <c r="O18" s="16"/>
      <c r="P18" s="16"/>
      <c r="Q18" s="14"/>
      <c r="R18" s="91"/>
      <c r="S18" s="16"/>
      <c r="T18" s="17">
        <f t="shared" si="1"/>
        <v>72625</v>
      </c>
      <c r="U18" s="82">
        <f t="shared" si="3"/>
        <v>72625</v>
      </c>
      <c r="V18" s="150">
        <v>0</v>
      </c>
      <c r="W18" s="76"/>
      <c r="X18" s="17">
        <v>0</v>
      </c>
    </row>
    <row r="19" spans="1:24" ht="19.5" customHeight="1" x14ac:dyDescent="0.7">
      <c r="A19" s="14">
        <v>9</v>
      </c>
      <c r="B19" s="230" t="s">
        <v>810</v>
      </c>
      <c r="C19" s="61"/>
      <c r="D19" s="229">
        <v>3</v>
      </c>
      <c r="E19" s="229">
        <v>0</v>
      </c>
      <c r="F19" s="229">
        <v>55</v>
      </c>
      <c r="G19" s="28">
        <v>1255</v>
      </c>
      <c r="H19" s="382">
        <v>125</v>
      </c>
      <c r="I19" s="381">
        <f t="shared" si="2"/>
        <v>156875</v>
      </c>
      <c r="J19" s="1"/>
      <c r="K19" s="97"/>
      <c r="L19" s="97"/>
      <c r="M19" s="97"/>
      <c r="N19" s="17"/>
      <c r="O19" s="16"/>
      <c r="P19" s="16"/>
      <c r="Q19" s="14"/>
      <c r="R19" s="91"/>
      <c r="S19" s="16"/>
      <c r="T19" s="17">
        <f t="shared" si="1"/>
        <v>156875</v>
      </c>
      <c r="U19" s="82">
        <f t="shared" si="3"/>
        <v>156875</v>
      </c>
      <c r="V19" s="150">
        <v>0</v>
      </c>
      <c r="W19" s="76"/>
      <c r="X19" s="17">
        <v>0</v>
      </c>
    </row>
    <row r="20" spans="1:24" ht="19.5" customHeight="1" x14ac:dyDescent="0.7">
      <c r="A20" s="14">
        <v>10</v>
      </c>
      <c r="B20" s="230" t="s">
        <v>811</v>
      </c>
      <c r="C20" s="61"/>
      <c r="D20" s="229">
        <v>3</v>
      </c>
      <c r="E20" s="229">
        <v>3</v>
      </c>
      <c r="F20" s="229">
        <v>42</v>
      </c>
      <c r="G20" s="28">
        <v>1542</v>
      </c>
      <c r="H20" s="382">
        <v>125</v>
      </c>
      <c r="I20" s="381">
        <f t="shared" si="2"/>
        <v>192750</v>
      </c>
      <c r="J20" s="1"/>
      <c r="K20" s="97"/>
      <c r="L20" s="97"/>
      <c r="M20" s="97"/>
      <c r="N20" s="17"/>
      <c r="O20" s="16"/>
      <c r="P20" s="16"/>
      <c r="Q20" s="14"/>
      <c r="R20" s="91"/>
      <c r="S20" s="16"/>
      <c r="T20" s="17">
        <f t="shared" si="1"/>
        <v>192750</v>
      </c>
      <c r="U20" s="82">
        <f t="shared" si="3"/>
        <v>192750</v>
      </c>
      <c r="V20" s="150">
        <v>0</v>
      </c>
      <c r="W20" s="76"/>
      <c r="X20" s="17">
        <v>0</v>
      </c>
    </row>
    <row r="21" spans="1:24" ht="19.5" customHeight="1" x14ac:dyDescent="0.7">
      <c r="A21" s="14">
        <v>11</v>
      </c>
      <c r="B21" s="230" t="s">
        <v>812</v>
      </c>
      <c r="C21" s="61"/>
      <c r="D21" s="229">
        <v>3</v>
      </c>
      <c r="E21" s="229">
        <v>3</v>
      </c>
      <c r="F21" s="229">
        <v>0</v>
      </c>
      <c r="G21" s="28">
        <v>1500</v>
      </c>
      <c r="H21" s="382">
        <v>325</v>
      </c>
      <c r="I21" s="381">
        <f t="shared" si="2"/>
        <v>487500</v>
      </c>
      <c r="J21" s="1"/>
      <c r="K21" s="97"/>
      <c r="L21" s="97"/>
      <c r="M21" s="97"/>
      <c r="N21" s="17"/>
      <c r="O21" s="16"/>
      <c r="P21" s="16"/>
      <c r="Q21" s="14"/>
      <c r="R21" s="91"/>
      <c r="S21" s="16"/>
      <c r="T21" s="17">
        <f t="shared" si="1"/>
        <v>487500</v>
      </c>
      <c r="U21" s="82">
        <f t="shared" si="3"/>
        <v>487500</v>
      </c>
      <c r="V21" s="150">
        <v>0</v>
      </c>
      <c r="W21" s="76"/>
      <c r="X21" s="17">
        <v>0</v>
      </c>
    </row>
    <row r="22" spans="1:24" ht="19.5" customHeight="1" x14ac:dyDescent="0.7">
      <c r="A22" s="14">
        <v>12</v>
      </c>
      <c r="B22" s="230" t="s">
        <v>813</v>
      </c>
      <c r="C22" s="61"/>
      <c r="D22" s="229">
        <v>3</v>
      </c>
      <c r="E22" s="229">
        <v>1</v>
      </c>
      <c r="F22" s="229">
        <v>27</v>
      </c>
      <c r="G22" s="28">
        <v>1327</v>
      </c>
      <c r="H22" s="382">
        <v>125</v>
      </c>
      <c r="I22" s="381">
        <f t="shared" si="2"/>
        <v>165875</v>
      </c>
      <c r="J22" s="1"/>
      <c r="K22" s="97"/>
      <c r="L22" s="97"/>
      <c r="M22" s="97"/>
      <c r="N22" s="17"/>
      <c r="O22" s="16"/>
      <c r="P22" s="16"/>
      <c r="Q22" s="14"/>
      <c r="R22" s="91"/>
      <c r="S22" s="16"/>
      <c r="T22" s="17">
        <f t="shared" si="1"/>
        <v>165875</v>
      </c>
      <c r="U22" s="82">
        <f t="shared" si="3"/>
        <v>165875</v>
      </c>
      <c r="V22" s="150">
        <v>0</v>
      </c>
      <c r="W22" s="76"/>
      <c r="X22" s="17">
        <v>0</v>
      </c>
    </row>
    <row r="23" spans="1:24" ht="19.5" customHeight="1" x14ac:dyDescent="0.7">
      <c r="A23" s="14">
        <v>13</v>
      </c>
      <c r="B23" s="230" t="s">
        <v>814</v>
      </c>
      <c r="C23" s="227">
        <v>1</v>
      </c>
      <c r="D23" s="229">
        <v>11</v>
      </c>
      <c r="E23" s="229">
        <v>3</v>
      </c>
      <c r="F23" s="229">
        <v>75</v>
      </c>
      <c r="G23" s="382">
        <v>4775</v>
      </c>
      <c r="H23" s="382">
        <v>125</v>
      </c>
      <c r="I23" s="381">
        <f t="shared" si="2"/>
        <v>596875</v>
      </c>
      <c r="J23" s="1">
        <v>1</v>
      </c>
      <c r="K23" s="97"/>
      <c r="L23" s="97"/>
      <c r="M23" s="97"/>
      <c r="N23" s="17"/>
      <c r="O23" s="16"/>
      <c r="P23" s="16"/>
      <c r="Q23" s="14"/>
      <c r="R23" s="91"/>
      <c r="S23" s="16"/>
      <c r="T23" s="17">
        <f t="shared" si="1"/>
        <v>596875</v>
      </c>
      <c r="U23" s="82">
        <f t="shared" si="3"/>
        <v>596875</v>
      </c>
      <c r="V23" s="150">
        <v>0</v>
      </c>
      <c r="W23" s="76"/>
      <c r="X23" s="17">
        <v>0</v>
      </c>
    </row>
    <row r="24" spans="1:24" ht="21" x14ac:dyDescent="0.7">
      <c r="A24" s="3"/>
      <c r="B24" s="3"/>
      <c r="C24" s="3"/>
      <c r="D24" s="226"/>
      <c r="E24" s="226"/>
      <c r="F24" s="22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145">
        <f>SUM(V11:V23)</f>
        <v>672000</v>
      </c>
      <c r="W24" s="92"/>
      <c r="X24" s="68">
        <f>SUM(X11:X23)</f>
        <v>67.2</v>
      </c>
    </row>
    <row r="27" spans="1:24" x14ac:dyDescent="0.35">
      <c r="S27" s="83" t="s">
        <v>789</v>
      </c>
    </row>
    <row r="30" spans="1:24" ht="21" x14ac:dyDescent="0.7">
      <c r="I30" s="3"/>
    </row>
  </sheetData>
  <mergeCells count="29">
    <mergeCell ref="A2:X2"/>
    <mergeCell ref="A3:T3"/>
    <mergeCell ref="A5:I5"/>
    <mergeCell ref="J5:S5"/>
    <mergeCell ref="T5:T10"/>
    <mergeCell ref="U5:U10"/>
    <mergeCell ref="V5:V10"/>
    <mergeCell ref="X5:X10"/>
    <mergeCell ref="A6:A10"/>
    <mergeCell ref="L6:L10"/>
    <mergeCell ref="M6:M10"/>
    <mergeCell ref="N6:N10"/>
    <mergeCell ref="O6:O10"/>
    <mergeCell ref="B6:B10"/>
    <mergeCell ref="C6:C10"/>
    <mergeCell ref="D6:F7"/>
    <mergeCell ref="G6:G10"/>
    <mergeCell ref="H6:H10"/>
    <mergeCell ref="I6:I10"/>
    <mergeCell ref="D8:D10"/>
    <mergeCell ref="E8:E10"/>
    <mergeCell ref="F8:F10"/>
    <mergeCell ref="J6:J10"/>
    <mergeCell ref="K6:K10"/>
    <mergeCell ref="P6:P10"/>
    <mergeCell ref="Q6:R6"/>
    <mergeCell ref="S6:S10"/>
    <mergeCell ref="Q7:Q10"/>
    <mergeCell ref="R7:R10"/>
  </mergeCells>
  <pageMargins left="0.11811023622047245" right="0.11811023622047245" top="0.74803149606299213" bottom="0.74803149606299213" header="0.31496062992125984" footer="0.31496062992125984"/>
  <pageSetup paperSize="9" scale="65" orientation="landscape" verticalDpi="0" r:id="rId1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dimension ref="A1:X17"/>
  <sheetViews>
    <sheetView zoomScale="90" zoomScaleNormal="90" workbookViewId="0">
      <selection activeCell="G23" sqref="G23"/>
    </sheetView>
  </sheetViews>
  <sheetFormatPr defaultColWidth="8.6640625" defaultRowHeight="17.5" x14ac:dyDescent="0.35"/>
  <cols>
    <col min="1" max="1" width="4" style="83" customWidth="1"/>
    <col min="2" max="2" width="8.58203125" style="83" customWidth="1"/>
    <col min="3" max="3" width="8.6640625" style="83"/>
    <col min="4" max="4" width="5.33203125" style="83" customWidth="1"/>
    <col min="5" max="5" width="4.6640625" style="83" customWidth="1"/>
    <col min="6" max="6" width="5" style="83" customWidth="1"/>
    <col min="7" max="8" width="8.6640625" style="83"/>
    <col min="9" max="9" width="10.58203125" style="83" customWidth="1"/>
    <col min="10" max="10" width="5.6640625" style="83" customWidth="1"/>
    <col min="11" max="11" width="8.6640625" style="83"/>
    <col min="12" max="12" width="9.08203125" style="83" customWidth="1"/>
    <col min="13" max="13" width="12.1640625" style="83" customWidth="1"/>
    <col min="14" max="17" width="8.6640625" style="83"/>
    <col min="18" max="18" width="10.83203125" style="83" customWidth="1"/>
    <col min="19" max="19" width="8.6640625" style="83"/>
    <col min="20" max="20" width="9.6640625" style="83" customWidth="1"/>
    <col min="21" max="21" width="8.6640625" style="83"/>
    <col min="22" max="22" width="9.6640625" style="83" customWidth="1"/>
    <col min="23" max="16384" width="8.6640625" style="83"/>
  </cols>
  <sheetData>
    <row r="1" spans="1:24" s="419" customFormat="1" ht="20.5" x14ac:dyDescent="0.45">
      <c r="A1" s="418"/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08" t="s">
        <v>491</v>
      </c>
      <c r="U1" s="418"/>
      <c r="V1" s="418"/>
      <c r="W1" s="418"/>
      <c r="X1" s="418"/>
    </row>
    <row r="2" spans="1:24" s="419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s="419" customFormat="1" ht="18" customHeight="1" x14ac:dyDescent="0.8">
      <c r="A3" s="449" t="s">
        <v>862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20"/>
      <c r="V3" s="420"/>
      <c r="W3" s="418"/>
      <c r="X3" s="418"/>
    </row>
    <row r="4" spans="1:24" ht="18" customHeight="1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216"/>
      <c r="V4" s="216"/>
      <c r="W4" s="215"/>
      <c r="X4" s="215"/>
    </row>
    <row r="5" spans="1:24" ht="2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394"/>
      <c r="X5" s="462" t="s">
        <v>62</v>
      </c>
    </row>
    <row r="6" spans="1:24" ht="22.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395"/>
      <c r="X6" s="463"/>
    </row>
    <row r="7" spans="1:24" ht="21" x14ac:dyDescent="0.35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395" t="s">
        <v>59</v>
      </c>
      <c r="X7" s="463"/>
    </row>
    <row r="8" spans="1:24" ht="21" x14ac:dyDescent="0.35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395" t="s">
        <v>60</v>
      </c>
      <c r="X8" s="463"/>
    </row>
    <row r="9" spans="1:24" ht="21" x14ac:dyDescent="0.35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395" t="s">
        <v>61</v>
      </c>
      <c r="X9" s="463"/>
    </row>
    <row r="10" spans="1:24" ht="21" x14ac:dyDescent="0.35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396"/>
      <c r="X10" s="464"/>
    </row>
    <row r="11" spans="1:24" ht="19.5" customHeight="1" x14ac:dyDescent="0.7">
      <c r="A11" s="14">
        <v>1</v>
      </c>
      <c r="B11" s="70" t="s">
        <v>861</v>
      </c>
      <c r="C11" s="227">
        <v>1</v>
      </c>
      <c r="D11" s="229">
        <v>3</v>
      </c>
      <c r="E11" s="229">
        <v>0</v>
      </c>
      <c r="F11" s="229">
        <v>0</v>
      </c>
      <c r="G11" s="228">
        <v>1200</v>
      </c>
      <c r="H11" s="90">
        <v>150</v>
      </c>
      <c r="I11" s="27">
        <f>G11*H11</f>
        <v>180000</v>
      </c>
      <c r="J11" s="1">
        <v>1</v>
      </c>
      <c r="K11" s="97"/>
      <c r="L11" s="97"/>
      <c r="M11" s="97"/>
      <c r="N11" s="17"/>
      <c r="O11" s="16"/>
      <c r="P11" s="16"/>
      <c r="Q11" s="14"/>
      <c r="R11" s="91"/>
      <c r="S11" s="16"/>
      <c r="T11" s="17">
        <f>I11</f>
        <v>180000</v>
      </c>
      <c r="U11" s="82">
        <v>0</v>
      </c>
      <c r="V11" s="17">
        <f>T11-U11</f>
        <v>180000</v>
      </c>
      <c r="W11" s="76">
        <v>0.01</v>
      </c>
      <c r="X11" s="17">
        <f>V11*W11%</f>
        <v>18</v>
      </c>
    </row>
    <row r="12" spans="1:24" ht="21" x14ac:dyDescent="0.7">
      <c r="A12" s="3"/>
      <c r="B12" s="3"/>
      <c r="C12" s="3"/>
      <c r="D12" s="226"/>
      <c r="E12" s="226"/>
      <c r="F12" s="226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145">
        <f>SUM(V11:V11)</f>
        <v>180000</v>
      </c>
      <c r="W12" s="92"/>
      <c r="X12" s="68">
        <f>SUM(X11:X11)</f>
        <v>18</v>
      </c>
    </row>
    <row r="14" spans="1:24" x14ac:dyDescent="0.35">
      <c r="S14" s="83" t="s">
        <v>789</v>
      </c>
    </row>
    <row r="17" spans="9:9" ht="21" x14ac:dyDescent="0.7">
      <c r="I17" s="3"/>
    </row>
  </sheetData>
  <mergeCells count="29">
    <mergeCell ref="A2:X2"/>
    <mergeCell ref="A3:T3"/>
    <mergeCell ref="A5:I5"/>
    <mergeCell ref="J5:S5"/>
    <mergeCell ref="T5:T10"/>
    <mergeCell ref="U5:U10"/>
    <mergeCell ref="V5:V10"/>
    <mergeCell ref="X5:X10"/>
    <mergeCell ref="A6:A10"/>
    <mergeCell ref="L6:L10"/>
    <mergeCell ref="M6:M10"/>
    <mergeCell ref="N6:N10"/>
    <mergeCell ref="O6:O10"/>
    <mergeCell ref="B6:B10"/>
    <mergeCell ref="C6:C10"/>
    <mergeCell ref="D6:F7"/>
    <mergeCell ref="G6:G10"/>
    <mergeCell ref="H6:H10"/>
    <mergeCell ref="I6:I10"/>
    <mergeCell ref="D8:D10"/>
    <mergeCell ref="E8:E10"/>
    <mergeCell ref="F8:F10"/>
    <mergeCell ref="J6:J10"/>
    <mergeCell ref="K6:K10"/>
    <mergeCell ref="P6:P10"/>
    <mergeCell ref="Q6:R6"/>
    <mergeCell ref="S6:S10"/>
    <mergeCell ref="Q7:Q10"/>
    <mergeCell ref="R7:R10"/>
  </mergeCells>
  <pageMargins left="0.11811023622047245" right="0.11811023622047245" top="0.74803149606299213" bottom="0.74803149606299213" header="0.31496062992125984" footer="0.31496062992125984"/>
  <pageSetup paperSize="9" scale="68" orientation="landscape" verticalDpi="0" r:id="rId1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dimension ref="A1:X17"/>
  <sheetViews>
    <sheetView zoomScale="90" zoomScaleNormal="90" workbookViewId="0">
      <selection activeCell="A2" sqref="A2:X2"/>
    </sheetView>
  </sheetViews>
  <sheetFormatPr defaultColWidth="8.6640625" defaultRowHeight="17.5" x14ac:dyDescent="0.35"/>
  <cols>
    <col min="1" max="1" width="4" style="83" customWidth="1"/>
    <col min="2" max="2" width="8.58203125" style="83" customWidth="1"/>
    <col min="3" max="3" width="8.6640625" style="83"/>
    <col min="4" max="4" width="5.33203125" style="83" customWidth="1"/>
    <col min="5" max="5" width="4.6640625" style="83" customWidth="1"/>
    <col min="6" max="6" width="5" style="83" customWidth="1"/>
    <col min="7" max="8" width="8.6640625" style="83"/>
    <col min="9" max="9" width="10.58203125" style="83" customWidth="1"/>
    <col min="10" max="10" width="5.6640625" style="83" customWidth="1"/>
    <col min="11" max="11" width="8.6640625" style="83"/>
    <col min="12" max="12" width="9.08203125" style="83" customWidth="1"/>
    <col min="13" max="13" width="12.1640625" style="83" customWidth="1"/>
    <col min="14" max="17" width="8.6640625" style="83"/>
    <col min="18" max="18" width="10.83203125" style="83" customWidth="1"/>
    <col min="19" max="19" width="8.6640625" style="83"/>
    <col min="20" max="20" width="9.6640625" style="83" customWidth="1"/>
    <col min="21" max="21" width="8.6640625" style="83"/>
    <col min="22" max="22" width="9.6640625" style="83" customWidth="1"/>
    <col min="23" max="16384" width="8.6640625" style="83"/>
  </cols>
  <sheetData>
    <row r="1" spans="1:24" s="419" customFormat="1" ht="20.5" x14ac:dyDescent="0.45">
      <c r="A1" s="418"/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08" t="s">
        <v>491</v>
      </c>
      <c r="U1" s="418"/>
      <c r="V1" s="418"/>
      <c r="W1" s="418"/>
      <c r="X1" s="418"/>
    </row>
    <row r="2" spans="1:24" s="419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s="419" customFormat="1" ht="18" customHeight="1" x14ac:dyDescent="0.8">
      <c r="A3" s="449" t="s">
        <v>863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20"/>
      <c r="V3" s="420"/>
      <c r="W3" s="418"/>
      <c r="X3" s="418"/>
    </row>
    <row r="4" spans="1:24" ht="18" customHeight="1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216"/>
      <c r="V4" s="216"/>
      <c r="W4" s="215"/>
      <c r="X4" s="215"/>
    </row>
    <row r="5" spans="1:24" ht="2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394"/>
      <c r="X5" s="462" t="s">
        <v>62</v>
      </c>
    </row>
    <row r="6" spans="1:24" ht="22.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395"/>
      <c r="X6" s="463"/>
    </row>
    <row r="7" spans="1:24" ht="21" x14ac:dyDescent="0.35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395" t="s">
        <v>59</v>
      </c>
      <c r="X7" s="463"/>
    </row>
    <row r="8" spans="1:24" ht="21" x14ac:dyDescent="0.35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395" t="s">
        <v>60</v>
      </c>
      <c r="X8" s="463"/>
    </row>
    <row r="9" spans="1:24" ht="21" x14ac:dyDescent="0.35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395" t="s">
        <v>61</v>
      </c>
      <c r="X9" s="463"/>
    </row>
    <row r="10" spans="1:24" ht="21" x14ac:dyDescent="0.35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396"/>
      <c r="X10" s="464"/>
    </row>
    <row r="11" spans="1:24" ht="19.5" customHeight="1" x14ac:dyDescent="0.7">
      <c r="A11" s="14">
        <v>1</v>
      </c>
      <c r="B11" s="70" t="s">
        <v>864</v>
      </c>
      <c r="C11" s="227">
        <v>1</v>
      </c>
      <c r="D11" s="229">
        <v>5</v>
      </c>
      <c r="E11" s="229">
        <v>3</v>
      </c>
      <c r="F11" s="229">
        <v>59</v>
      </c>
      <c r="G11" s="228">
        <v>1200</v>
      </c>
      <c r="H11" s="90">
        <v>150</v>
      </c>
      <c r="I11" s="27">
        <f>G11*H11</f>
        <v>180000</v>
      </c>
      <c r="J11" s="1">
        <v>1</v>
      </c>
      <c r="K11" s="97"/>
      <c r="L11" s="97"/>
      <c r="M11" s="97"/>
      <c r="N11" s="17"/>
      <c r="O11" s="16"/>
      <c r="P11" s="16"/>
      <c r="Q11" s="14"/>
      <c r="R11" s="91"/>
      <c r="S11" s="16"/>
      <c r="T11" s="17">
        <f>I11</f>
        <v>180000</v>
      </c>
      <c r="U11" s="82">
        <v>0</v>
      </c>
      <c r="V11" s="17">
        <f>T11-U11</f>
        <v>180000</v>
      </c>
      <c r="W11" s="76">
        <v>0.01</v>
      </c>
      <c r="X11" s="17">
        <f>V11*W11%</f>
        <v>18</v>
      </c>
    </row>
    <row r="12" spans="1:24" ht="21" x14ac:dyDescent="0.7">
      <c r="A12" s="3"/>
      <c r="B12" s="3"/>
      <c r="C12" s="3"/>
      <c r="D12" s="226"/>
      <c r="E12" s="226"/>
      <c r="F12" s="226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145">
        <f>SUM(V11:V11)</f>
        <v>180000</v>
      </c>
      <c r="W12" s="92"/>
      <c r="X12" s="68">
        <f>SUM(X11:X11)</f>
        <v>18</v>
      </c>
    </row>
    <row r="14" spans="1:24" x14ac:dyDescent="0.35">
      <c r="S14" s="83" t="s">
        <v>789</v>
      </c>
    </row>
    <row r="17" spans="9:9" ht="21" x14ac:dyDescent="0.7">
      <c r="I17" s="3"/>
    </row>
  </sheetData>
  <mergeCells count="29">
    <mergeCell ref="A2:X2"/>
    <mergeCell ref="A3:T3"/>
    <mergeCell ref="A5:I5"/>
    <mergeCell ref="J5:S5"/>
    <mergeCell ref="T5:T10"/>
    <mergeCell ref="U5:U10"/>
    <mergeCell ref="V5:V10"/>
    <mergeCell ref="X5:X10"/>
    <mergeCell ref="A6:A10"/>
    <mergeCell ref="L6:L10"/>
    <mergeCell ref="M6:M10"/>
    <mergeCell ref="N6:N10"/>
    <mergeCell ref="O6:O10"/>
    <mergeCell ref="B6:B10"/>
    <mergeCell ref="C6:C10"/>
    <mergeCell ref="D6:F7"/>
    <mergeCell ref="G6:G10"/>
    <mergeCell ref="H6:H10"/>
    <mergeCell ref="I6:I10"/>
    <mergeCell ref="D8:D10"/>
    <mergeCell ref="E8:E10"/>
    <mergeCell ref="F8:F10"/>
    <mergeCell ref="J6:J10"/>
    <mergeCell ref="K6:K10"/>
    <mergeCell ref="P6:P10"/>
    <mergeCell ref="Q6:R6"/>
    <mergeCell ref="S6:S10"/>
    <mergeCell ref="Q7:Q10"/>
    <mergeCell ref="R7:R10"/>
  </mergeCells>
  <pageMargins left="0.11811023622047245" right="0.11811023622047245" top="0.74803149606299213" bottom="0.74803149606299213" header="0.31496062992125984" footer="0.31496062992125984"/>
  <pageSetup paperSize="9" scale="68" orientation="landscape" verticalDpi="0" r:id="rId1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dimension ref="A1:X17"/>
  <sheetViews>
    <sheetView zoomScale="90" zoomScaleNormal="90" workbookViewId="0">
      <selection activeCell="A3" sqref="A3:XFD3"/>
    </sheetView>
  </sheetViews>
  <sheetFormatPr defaultColWidth="8.6640625" defaultRowHeight="17.5" x14ac:dyDescent="0.35"/>
  <cols>
    <col min="1" max="1" width="4" style="83" customWidth="1"/>
    <col min="2" max="2" width="8.58203125" style="83" customWidth="1"/>
    <col min="3" max="3" width="8.6640625" style="83"/>
    <col min="4" max="4" width="5.33203125" style="83" customWidth="1"/>
    <col min="5" max="5" width="4.6640625" style="83" customWidth="1"/>
    <col min="6" max="6" width="5" style="83" customWidth="1"/>
    <col min="7" max="8" width="8.6640625" style="83"/>
    <col min="9" max="9" width="10.58203125" style="83" customWidth="1"/>
    <col min="10" max="10" width="5.6640625" style="83" customWidth="1"/>
    <col min="11" max="11" width="8.6640625" style="83"/>
    <col min="12" max="12" width="9.08203125" style="83" customWidth="1"/>
    <col min="13" max="13" width="12.1640625" style="83" customWidth="1"/>
    <col min="14" max="17" width="8.6640625" style="83"/>
    <col min="18" max="18" width="10.83203125" style="83" customWidth="1"/>
    <col min="19" max="19" width="8.6640625" style="83"/>
    <col min="20" max="20" width="9.6640625" style="83" customWidth="1"/>
    <col min="21" max="21" width="8.6640625" style="83"/>
    <col min="22" max="22" width="9.6640625" style="83" customWidth="1"/>
    <col min="23" max="16384" width="8.6640625" style="83"/>
  </cols>
  <sheetData>
    <row r="1" spans="1:24" s="419" customFormat="1" ht="20.5" x14ac:dyDescent="0.45">
      <c r="A1" s="418"/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08" t="s">
        <v>491</v>
      </c>
      <c r="U1" s="418"/>
      <c r="V1" s="418"/>
      <c r="W1" s="418"/>
      <c r="X1" s="418"/>
    </row>
    <row r="2" spans="1:24" s="419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s="419" customFormat="1" ht="18" customHeight="1" x14ac:dyDescent="0.8">
      <c r="A3" s="449" t="s">
        <v>885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20"/>
      <c r="V3" s="420"/>
      <c r="W3" s="418"/>
      <c r="X3" s="418"/>
    </row>
    <row r="4" spans="1:24" ht="18" customHeight="1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216"/>
      <c r="V4" s="216"/>
      <c r="W4" s="215"/>
      <c r="X4" s="215"/>
    </row>
    <row r="5" spans="1:24" ht="2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394"/>
      <c r="X5" s="462" t="s">
        <v>62</v>
      </c>
    </row>
    <row r="6" spans="1:24" ht="22.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395"/>
      <c r="X6" s="463"/>
    </row>
    <row r="7" spans="1:24" ht="21" x14ac:dyDescent="0.35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395" t="s">
        <v>59</v>
      </c>
      <c r="X7" s="463"/>
    </row>
    <row r="8" spans="1:24" ht="21" x14ac:dyDescent="0.35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395" t="s">
        <v>60</v>
      </c>
      <c r="X8" s="463"/>
    </row>
    <row r="9" spans="1:24" ht="21" x14ac:dyDescent="0.35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395" t="s">
        <v>61</v>
      </c>
      <c r="X9" s="463"/>
    </row>
    <row r="10" spans="1:24" ht="21" x14ac:dyDescent="0.35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396"/>
      <c r="X10" s="464"/>
    </row>
    <row r="11" spans="1:24" ht="19.5" customHeight="1" x14ac:dyDescent="0.7">
      <c r="A11" s="14">
        <v>1</v>
      </c>
      <c r="B11" s="70" t="s">
        <v>865</v>
      </c>
      <c r="C11" s="227">
        <v>1</v>
      </c>
      <c r="D11" s="229">
        <v>2</v>
      </c>
      <c r="E11" s="229">
        <v>2</v>
      </c>
      <c r="F11" s="229">
        <v>13</v>
      </c>
      <c r="G11" s="228">
        <v>1013</v>
      </c>
      <c r="H11" s="90">
        <v>150</v>
      </c>
      <c r="I11" s="27">
        <f>G11*H11</f>
        <v>151950</v>
      </c>
      <c r="J11" s="1">
        <v>1</v>
      </c>
      <c r="K11" s="97"/>
      <c r="L11" s="97"/>
      <c r="M11" s="97"/>
      <c r="N11" s="17"/>
      <c r="O11" s="16"/>
      <c r="P11" s="16"/>
      <c r="Q11" s="14"/>
      <c r="R11" s="91"/>
      <c r="S11" s="16"/>
      <c r="T11" s="17">
        <f>I11</f>
        <v>151950</v>
      </c>
      <c r="U11" s="82">
        <v>0</v>
      </c>
      <c r="V11" s="17">
        <f>T11-U11</f>
        <v>151950</v>
      </c>
      <c r="W11" s="76">
        <v>0.01</v>
      </c>
      <c r="X11" s="17">
        <f>V11*W11%</f>
        <v>15.195</v>
      </c>
    </row>
    <row r="12" spans="1:24" ht="21" x14ac:dyDescent="0.7">
      <c r="A12" s="3"/>
      <c r="B12" s="3"/>
      <c r="C12" s="3"/>
      <c r="D12" s="226"/>
      <c r="E12" s="226"/>
      <c r="F12" s="226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145">
        <f>SUM(V11:V11)</f>
        <v>151950</v>
      </c>
      <c r="W12" s="92"/>
      <c r="X12" s="68">
        <f>SUM(X11:X11)</f>
        <v>15.195</v>
      </c>
    </row>
    <row r="14" spans="1:24" x14ac:dyDescent="0.35">
      <c r="S14" s="83" t="s">
        <v>789</v>
      </c>
    </row>
    <row r="17" spans="9:9" ht="21" x14ac:dyDescent="0.7">
      <c r="I17" s="3"/>
    </row>
  </sheetData>
  <mergeCells count="29">
    <mergeCell ref="A2:X2"/>
    <mergeCell ref="A3:T3"/>
    <mergeCell ref="A5:I5"/>
    <mergeCell ref="J5:S5"/>
    <mergeCell ref="T5:T10"/>
    <mergeCell ref="U5:U10"/>
    <mergeCell ref="V5:V10"/>
    <mergeCell ref="X5:X10"/>
    <mergeCell ref="A6:A10"/>
    <mergeCell ref="L6:L10"/>
    <mergeCell ref="M6:M10"/>
    <mergeCell ref="N6:N10"/>
    <mergeCell ref="O6:O10"/>
    <mergeCell ref="B6:B10"/>
    <mergeCell ref="C6:C10"/>
    <mergeCell ref="D6:F7"/>
    <mergeCell ref="G6:G10"/>
    <mergeCell ref="H6:H10"/>
    <mergeCell ref="I6:I10"/>
    <mergeCell ref="D8:D10"/>
    <mergeCell ref="E8:E10"/>
    <mergeCell ref="F8:F10"/>
    <mergeCell ref="J6:J10"/>
    <mergeCell ref="K6:K10"/>
    <mergeCell ref="P6:P10"/>
    <mergeCell ref="Q6:R6"/>
    <mergeCell ref="S6:S10"/>
    <mergeCell ref="Q7:Q10"/>
    <mergeCell ref="R7:R10"/>
  </mergeCells>
  <pageMargins left="0.11811023622047245" right="0.11811023622047245" top="0.74803149606299213" bottom="0.74803149606299213" header="0.31496062992125984" footer="0.31496062992125984"/>
  <pageSetup paperSize="9" scale="68" orientation="landscape" verticalDpi="0" r:id="rId1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dimension ref="A1:X21"/>
  <sheetViews>
    <sheetView zoomScale="90" zoomScaleNormal="90" workbookViewId="0">
      <selection activeCell="I18" sqref="I18"/>
    </sheetView>
  </sheetViews>
  <sheetFormatPr defaultColWidth="8.6640625" defaultRowHeight="17.5" x14ac:dyDescent="0.35"/>
  <cols>
    <col min="1" max="1" width="4" style="83" customWidth="1"/>
    <col min="2" max="2" width="8.58203125" style="83" customWidth="1"/>
    <col min="3" max="3" width="8.6640625" style="83"/>
    <col min="4" max="4" width="5.33203125" style="83" customWidth="1"/>
    <col min="5" max="5" width="4.6640625" style="83" customWidth="1"/>
    <col min="6" max="6" width="5" style="83" customWidth="1"/>
    <col min="7" max="8" width="8.6640625" style="83"/>
    <col min="9" max="9" width="10.58203125" style="83" customWidth="1"/>
    <col min="10" max="10" width="5.6640625" style="83" customWidth="1"/>
    <col min="11" max="11" width="8.6640625" style="83"/>
    <col min="12" max="12" width="9.08203125" style="83" customWidth="1"/>
    <col min="13" max="13" width="12.1640625" style="83" customWidth="1"/>
    <col min="14" max="15" width="8.6640625" style="83"/>
    <col min="16" max="16" width="9.83203125" style="83" bestFit="1" customWidth="1"/>
    <col min="17" max="17" width="6.5" style="83" customWidth="1"/>
    <col min="18" max="18" width="9.58203125" style="83" customWidth="1"/>
    <col min="19" max="19" width="9.83203125" style="83" bestFit="1" customWidth="1"/>
    <col min="20" max="20" width="9.6640625" style="83" customWidth="1"/>
    <col min="21" max="21" width="8.6640625" style="83"/>
    <col min="22" max="22" width="10.9140625" style="83" customWidth="1"/>
    <col min="23" max="23" width="6.6640625" style="83" customWidth="1"/>
    <col min="24" max="16384" width="8.6640625" style="83"/>
  </cols>
  <sheetData>
    <row r="1" spans="1:24" s="419" customFormat="1" ht="20.5" x14ac:dyDescent="0.45">
      <c r="A1" s="418"/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08" t="s">
        <v>491</v>
      </c>
      <c r="U1" s="418"/>
      <c r="V1" s="418"/>
      <c r="W1" s="418"/>
      <c r="X1" s="418"/>
    </row>
    <row r="2" spans="1:24" s="419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s="419" customFormat="1" ht="18" customHeight="1" x14ac:dyDescent="0.8">
      <c r="A3" s="449" t="s">
        <v>882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20"/>
      <c r="V3" s="420"/>
      <c r="W3" s="418"/>
      <c r="X3" s="418"/>
    </row>
    <row r="4" spans="1:24" ht="18" customHeight="1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216"/>
      <c r="V4" s="216"/>
      <c r="W4" s="215"/>
      <c r="X4" s="215"/>
    </row>
    <row r="5" spans="1:24" ht="2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397"/>
      <c r="X5" s="462" t="s">
        <v>62</v>
      </c>
    </row>
    <row r="6" spans="1:24" ht="22.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398"/>
      <c r="X6" s="463"/>
    </row>
    <row r="7" spans="1:24" ht="21" x14ac:dyDescent="0.35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398" t="s">
        <v>59</v>
      </c>
      <c r="X7" s="463"/>
    </row>
    <row r="8" spans="1:24" ht="21" x14ac:dyDescent="0.35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398" t="s">
        <v>60</v>
      </c>
      <c r="X8" s="463"/>
    </row>
    <row r="9" spans="1:24" ht="21" x14ac:dyDescent="0.35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398" t="s">
        <v>61</v>
      </c>
      <c r="X9" s="463"/>
    </row>
    <row r="10" spans="1:24" ht="21" x14ac:dyDescent="0.35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399"/>
      <c r="X10" s="464"/>
    </row>
    <row r="11" spans="1:24" ht="19.5" customHeight="1" x14ac:dyDescent="0.7">
      <c r="A11" s="14">
        <v>1</v>
      </c>
      <c r="B11" s="70">
        <v>16795</v>
      </c>
      <c r="C11" s="227">
        <v>1</v>
      </c>
      <c r="D11" s="229">
        <v>1</v>
      </c>
      <c r="E11" s="229">
        <v>0</v>
      </c>
      <c r="F11" s="229">
        <v>5</v>
      </c>
      <c r="G11" s="228">
        <v>405</v>
      </c>
      <c r="H11" s="90">
        <v>575</v>
      </c>
      <c r="I11" s="77">
        <f>G11*H11</f>
        <v>232875</v>
      </c>
      <c r="J11" s="1">
        <v>1</v>
      </c>
      <c r="K11" s="97" t="s">
        <v>45</v>
      </c>
      <c r="L11" s="97" t="s">
        <v>22</v>
      </c>
      <c r="M11" s="97"/>
      <c r="N11" s="17">
        <v>98</v>
      </c>
      <c r="O11" s="17">
        <v>6800</v>
      </c>
      <c r="P11" s="17">
        <f>N11*O11</f>
        <v>666400</v>
      </c>
      <c r="Q11" s="14">
        <v>5</v>
      </c>
      <c r="R11" s="91">
        <v>33320</v>
      </c>
      <c r="S11" s="17">
        <f>P11-R11</f>
        <v>633080</v>
      </c>
      <c r="T11" s="17">
        <f>S11+I11</f>
        <v>865955</v>
      </c>
      <c r="U11" s="82">
        <v>0</v>
      </c>
      <c r="V11" s="17">
        <f>T11-U11</f>
        <v>865955</v>
      </c>
      <c r="W11" s="76">
        <v>0.3</v>
      </c>
      <c r="X11" s="17">
        <f>V11*W11%</f>
        <v>2597.8650000000002</v>
      </c>
    </row>
    <row r="12" spans="1:24" ht="19.5" customHeight="1" x14ac:dyDescent="0.7">
      <c r="A12" s="14"/>
      <c r="B12" s="70"/>
      <c r="C12" s="61"/>
      <c r="D12" s="229"/>
      <c r="E12" s="229"/>
      <c r="F12" s="229"/>
      <c r="G12" s="51"/>
      <c r="H12" s="90"/>
      <c r="I12" s="27"/>
      <c r="J12" s="1">
        <v>2</v>
      </c>
      <c r="K12" s="97" t="s">
        <v>42</v>
      </c>
      <c r="L12" s="97"/>
      <c r="M12" s="97"/>
      <c r="N12" s="17">
        <v>63</v>
      </c>
      <c r="O12" s="17">
        <v>6800</v>
      </c>
      <c r="P12" s="17">
        <f t="shared" ref="P12:P15" si="0">N12*O12</f>
        <v>428400</v>
      </c>
      <c r="Q12" s="14">
        <v>5</v>
      </c>
      <c r="R12" s="91">
        <v>21420</v>
      </c>
      <c r="S12" s="17">
        <f t="shared" ref="S12:S15" si="1">P12-R12</f>
        <v>406980</v>
      </c>
      <c r="T12" s="17">
        <f t="shared" ref="T12:T15" si="2">S12+I12</f>
        <v>406980</v>
      </c>
      <c r="U12" s="82">
        <v>0</v>
      </c>
      <c r="V12" s="17">
        <f t="shared" ref="V12:V15" si="3">T12-U12</f>
        <v>406980</v>
      </c>
      <c r="W12" s="76">
        <v>0.3</v>
      </c>
      <c r="X12" s="17">
        <f t="shared" ref="X12:X15" si="4">V12*W12%</f>
        <v>1220.94</v>
      </c>
    </row>
    <row r="13" spans="1:24" ht="19.5" customHeight="1" x14ac:dyDescent="0.7">
      <c r="A13" s="14"/>
      <c r="B13" s="70"/>
      <c r="C13" s="61"/>
      <c r="D13" s="229"/>
      <c r="E13" s="229"/>
      <c r="F13" s="229"/>
      <c r="G13" s="51"/>
      <c r="H13" s="90"/>
      <c r="I13" s="27"/>
      <c r="J13" s="1">
        <v>3</v>
      </c>
      <c r="K13" s="97" t="s">
        <v>39</v>
      </c>
      <c r="L13" s="97"/>
      <c r="M13" s="97"/>
      <c r="N13" s="17">
        <v>162</v>
      </c>
      <c r="O13" s="17">
        <v>450</v>
      </c>
      <c r="P13" s="17">
        <f t="shared" si="0"/>
        <v>72900</v>
      </c>
      <c r="Q13" s="14">
        <v>5</v>
      </c>
      <c r="R13" s="91">
        <v>3645</v>
      </c>
      <c r="S13" s="17">
        <f t="shared" si="1"/>
        <v>69255</v>
      </c>
      <c r="T13" s="17">
        <f t="shared" si="2"/>
        <v>69255</v>
      </c>
      <c r="U13" s="82">
        <v>0</v>
      </c>
      <c r="V13" s="17">
        <f t="shared" si="3"/>
        <v>69255</v>
      </c>
      <c r="W13" s="76">
        <v>0.3</v>
      </c>
      <c r="X13" s="17">
        <f t="shared" si="4"/>
        <v>207.76500000000001</v>
      </c>
    </row>
    <row r="14" spans="1:24" ht="19.5" customHeight="1" x14ac:dyDescent="0.7">
      <c r="A14" s="14"/>
      <c r="B14" s="70"/>
      <c r="C14" s="61"/>
      <c r="D14" s="229"/>
      <c r="E14" s="229"/>
      <c r="F14" s="229"/>
      <c r="G14" s="51"/>
      <c r="H14" s="90"/>
      <c r="I14" s="27"/>
      <c r="J14" s="1">
        <v>4</v>
      </c>
      <c r="K14" s="97" t="s">
        <v>39</v>
      </c>
      <c r="L14" s="97"/>
      <c r="M14" s="97"/>
      <c r="N14" s="17">
        <v>432</v>
      </c>
      <c r="O14" s="17">
        <v>450</v>
      </c>
      <c r="P14" s="17">
        <f t="shared" si="0"/>
        <v>194400</v>
      </c>
      <c r="Q14" s="14">
        <v>5</v>
      </c>
      <c r="R14" s="91">
        <v>9720</v>
      </c>
      <c r="S14" s="17">
        <f t="shared" si="1"/>
        <v>184680</v>
      </c>
      <c r="T14" s="17">
        <f t="shared" si="2"/>
        <v>184680</v>
      </c>
      <c r="U14" s="82">
        <v>0</v>
      </c>
      <c r="V14" s="17">
        <f t="shared" si="3"/>
        <v>184680</v>
      </c>
      <c r="W14" s="76">
        <v>0.3</v>
      </c>
      <c r="X14" s="17">
        <f t="shared" si="4"/>
        <v>554.04</v>
      </c>
    </row>
    <row r="15" spans="1:24" ht="19.5" customHeight="1" x14ac:dyDescent="0.7">
      <c r="A15" s="14"/>
      <c r="B15" s="70"/>
      <c r="C15" s="61"/>
      <c r="D15" s="229"/>
      <c r="E15" s="229"/>
      <c r="F15" s="229"/>
      <c r="G15" s="51"/>
      <c r="H15" s="90"/>
      <c r="I15" s="27"/>
      <c r="J15" s="1">
        <v>5</v>
      </c>
      <c r="K15" s="97" t="s">
        <v>38</v>
      </c>
      <c r="L15" s="97"/>
      <c r="M15" s="97"/>
      <c r="N15" s="17">
        <v>432</v>
      </c>
      <c r="O15" s="17">
        <v>3400</v>
      </c>
      <c r="P15" s="17">
        <f t="shared" si="0"/>
        <v>1468800</v>
      </c>
      <c r="Q15" s="14">
        <v>5</v>
      </c>
      <c r="R15" s="91">
        <v>73440</v>
      </c>
      <c r="S15" s="17">
        <f t="shared" si="1"/>
        <v>1395360</v>
      </c>
      <c r="T15" s="17">
        <f t="shared" si="2"/>
        <v>1395360</v>
      </c>
      <c r="U15" s="82">
        <v>0</v>
      </c>
      <c r="V15" s="17">
        <f t="shared" si="3"/>
        <v>1395360</v>
      </c>
      <c r="W15" s="76">
        <v>0.3</v>
      </c>
      <c r="X15" s="17">
        <f t="shared" si="4"/>
        <v>4186.08</v>
      </c>
    </row>
    <row r="16" spans="1:24" ht="21" x14ac:dyDescent="0.7">
      <c r="A16" s="3"/>
      <c r="B16" s="3"/>
      <c r="C16" s="3"/>
      <c r="D16" s="226"/>
      <c r="E16" s="226"/>
      <c r="F16" s="226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145">
        <f>SUM(V11:V15)</f>
        <v>2922230</v>
      </c>
      <c r="W16" s="92"/>
      <c r="X16" s="68">
        <f>SUM(X11:X15)</f>
        <v>8766.69</v>
      </c>
    </row>
    <row r="18" spans="9:19" x14ac:dyDescent="0.35">
      <c r="S18" s="83" t="s">
        <v>789</v>
      </c>
    </row>
    <row r="21" spans="9:19" ht="21" x14ac:dyDescent="0.7">
      <c r="I21" s="3"/>
    </row>
  </sheetData>
  <mergeCells count="29">
    <mergeCell ref="A2:X2"/>
    <mergeCell ref="A3:T3"/>
    <mergeCell ref="A5:I5"/>
    <mergeCell ref="J5:S5"/>
    <mergeCell ref="T5:T10"/>
    <mergeCell ref="U5:U10"/>
    <mergeCell ref="V5:V10"/>
    <mergeCell ref="X5:X10"/>
    <mergeCell ref="A6:A10"/>
    <mergeCell ref="L6:L10"/>
    <mergeCell ref="M6:M10"/>
    <mergeCell ref="N6:N10"/>
    <mergeCell ref="O6:O10"/>
    <mergeCell ref="B6:B10"/>
    <mergeCell ref="C6:C10"/>
    <mergeCell ref="D6:F7"/>
    <mergeCell ref="G6:G10"/>
    <mergeCell ref="H6:H10"/>
    <mergeCell ref="I6:I10"/>
    <mergeCell ref="D8:D10"/>
    <mergeCell ref="E8:E10"/>
    <mergeCell ref="F8:F10"/>
    <mergeCell ref="J6:J10"/>
    <mergeCell ref="K6:K10"/>
    <mergeCell ref="P6:P10"/>
    <mergeCell ref="Q6:R6"/>
    <mergeCell ref="S6:S10"/>
    <mergeCell ref="Q7:Q10"/>
    <mergeCell ref="R7:R10"/>
  </mergeCells>
  <pageMargins left="0.11811023622047245" right="0.11811023622047245" top="0.74803149606299213" bottom="0.74803149606299213" header="0.31496062992125984" footer="0.31496062992125984"/>
  <pageSetup paperSize="9" scale="68" orientation="landscape" verticalDpi="0" r:id="rId1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dimension ref="A1:X23"/>
  <sheetViews>
    <sheetView zoomScale="90" zoomScaleNormal="90" workbookViewId="0">
      <selection activeCell="K21" sqref="K21"/>
    </sheetView>
  </sheetViews>
  <sheetFormatPr defaultColWidth="8.6640625" defaultRowHeight="17.5" x14ac:dyDescent="0.35"/>
  <cols>
    <col min="1" max="1" width="4" style="83" customWidth="1"/>
    <col min="2" max="2" width="9" style="83" customWidth="1"/>
    <col min="3" max="3" width="8.6640625" style="83"/>
    <col min="4" max="4" width="4.58203125" style="83" customWidth="1"/>
    <col min="5" max="5" width="4.6640625" style="83" customWidth="1"/>
    <col min="6" max="6" width="5" style="83" customWidth="1"/>
    <col min="7" max="8" width="8.6640625" style="83"/>
    <col min="9" max="9" width="10.58203125" style="83" customWidth="1"/>
    <col min="10" max="10" width="5" style="83" customWidth="1"/>
    <col min="11" max="11" width="8.6640625" style="83"/>
    <col min="12" max="12" width="9.08203125" style="83" customWidth="1"/>
    <col min="13" max="13" width="12.1640625" style="83" customWidth="1"/>
    <col min="14" max="16" width="8.6640625" style="83"/>
    <col min="17" max="17" width="7.08203125" style="83" customWidth="1"/>
    <col min="18" max="18" width="9" style="83" customWidth="1"/>
    <col min="19" max="19" width="8.6640625" style="83"/>
    <col min="20" max="20" width="9.6640625" style="83" customWidth="1"/>
    <col min="21" max="21" width="8.6640625" style="83"/>
    <col min="22" max="22" width="9.6640625" style="83" customWidth="1"/>
    <col min="23" max="23" width="7.5" style="83" customWidth="1"/>
    <col min="24" max="16384" width="8.6640625" style="83"/>
  </cols>
  <sheetData>
    <row r="1" spans="1:24" s="419" customFormat="1" ht="20.5" x14ac:dyDescent="0.45">
      <c r="A1" s="418"/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08" t="s">
        <v>491</v>
      </c>
      <c r="U1" s="418"/>
      <c r="V1" s="418"/>
      <c r="W1" s="418"/>
      <c r="X1" s="418"/>
    </row>
    <row r="2" spans="1:24" s="419" customFormat="1" ht="24" x14ac:dyDescent="0.8">
      <c r="A2" s="473" t="s">
        <v>58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s="419" customFormat="1" ht="18" customHeight="1" x14ac:dyDescent="0.8">
      <c r="A3" s="449" t="s">
        <v>872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20"/>
      <c r="V3" s="420"/>
      <c r="W3" s="418"/>
      <c r="X3" s="418"/>
    </row>
    <row r="4" spans="1:24" ht="18" customHeight="1" x14ac:dyDescent="0.7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216"/>
      <c r="V4" s="216"/>
      <c r="W4" s="215"/>
      <c r="X4" s="215"/>
    </row>
    <row r="5" spans="1:24" ht="26.25" customHeight="1" x14ac:dyDescent="0.7">
      <c r="A5" s="450" t="s">
        <v>63</v>
      </c>
      <c r="B5" s="451"/>
      <c r="C5" s="451"/>
      <c r="D5" s="451"/>
      <c r="E5" s="451"/>
      <c r="F5" s="451"/>
      <c r="G5" s="451"/>
      <c r="H5" s="451"/>
      <c r="I5" s="452"/>
      <c r="J5" s="453" t="s">
        <v>64</v>
      </c>
      <c r="K5" s="454"/>
      <c r="L5" s="454"/>
      <c r="M5" s="454"/>
      <c r="N5" s="454"/>
      <c r="O5" s="454"/>
      <c r="P5" s="454"/>
      <c r="Q5" s="454"/>
      <c r="R5" s="454"/>
      <c r="S5" s="455"/>
      <c r="T5" s="456" t="s">
        <v>2</v>
      </c>
      <c r="U5" s="459" t="s">
        <v>3</v>
      </c>
      <c r="V5" s="456" t="s">
        <v>4</v>
      </c>
      <c r="W5" s="397"/>
      <c r="X5" s="462" t="s">
        <v>62</v>
      </c>
    </row>
    <row r="6" spans="1:24" ht="22.5" customHeight="1" x14ac:dyDescent="0.7">
      <c r="A6" s="425" t="s">
        <v>5</v>
      </c>
      <c r="B6" s="428" t="s">
        <v>68</v>
      </c>
      <c r="C6" s="429" t="s">
        <v>430</v>
      </c>
      <c r="D6" s="465" t="s">
        <v>6</v>
      </c>
      <c r="E6" s="466"/>
      <c r="F6" s="467"/>
      <c r="G6" s="428" t="s">
        <v>8</v>
      </c>
      <c r="H6" s="428" t="s">
        <v>9</v>
      </c>
      <c r="I6" s="431" t="s">
        <v>65</v>
      </c>
      <c r="J6" s="440" t="s">
        <v>5</v>
      </c>
      <c r="K6" s="434" t="s">
        <v>66</v>
      </c>
      <c r="L6" s="434" t="s">
        <v>436</v>
      </c>
      <c r="M6" s="435" t="s">
        <v>430</v>
      </c>
      <c r="N6" s="434" t="s">
        <v>397</v>
      </c>
      <c r="O6" s="437" t="s">
        <v>438</v>
      </c>
      <c r="P6" s="434" t="s">
        <v>48</v>
      </c>
      <c r="Q6" s="443" t="s">
        <v>12</v>
      </c>
      <c r="R6" s="444"/>
      <c r="S6" s="434" t="s">
        <v>13</v>
      </c>
      <c r="T6" s="457"/>
      <c r="U6" s="460"/>
      <c r="V6" s="457"/>
      <c r="W6" s="398"/>
      <c r="X6" s="463"/>
    </row>
    <row r="7" spans="1:24" ht="21" x14ac:dyDescent="0.35">
      <c r="A7" s="426"/>
      <c r="B7" s="429"/>
      <c r="C7" s="429"/>
      <c r="D7" s="468"/>
      <c r="E7" s="469"/>
      <c r="F7" s="470"/>
      <c r="G7" s="429"/>
      <c r="H7" s="429"/>
      <c r="I7" s="432"/>
      <c r="J7" s="441"/>
      <c r="K7" s="435"/>
      <c r="L7" s="435"/>
      <c r="M7" s="435"/>
      <c r="N7" s="435"/>
      <c r="O7" s="438"/>
      <c r="P7" s="435"/>
      <c r="Q7" s="434" t="s">
        <v>67</v>
      </c>
      <c r="R7" s="445" t="s">
        <v>215</v>
      </c>
      <c r="S7" s="435"/>
      <c r="T7" s="457"/>
      <c r="U7" s="460"/>
      <c r="V7" s="457"/>
      <c r="W7" s="398" t="s">
        <v>59</v>
      </c>
      <c r="X7" s="463"/>
    </row>
    <row r="8" spans="1:24" ht="21" x14ac:dyDescent="0.35">
      <c r="A8" s="426"/>
      <c r="B8" s="429"/>
      <c r="C8" s="429"/>
      <c r="D8" s="425" t="s">
        <v>15</v>
      </c>
      <c r="E8" s="425" t="s">
        <v>16</v>
      </c>
      <c r="F8" s="425" t="s">
        <v>17</v>
      </c>
      <c r="G8" s="429"/>
      <c r="H8" s="429"/>
      <c r="I8" s="432"/>
      <c r="J8" s="441"/>
      <c r="K8" s="435"/>
      <c r="L8" s="435"/>
      <c r="M8" s="435"/>
      <c r="N8" s="435"/>
      <c r="O8" s="438"/>
      <c r="P8" s="435"/>
      <c r="Q8" s="435"/>
      <c r="R8" s="446"/>
      <c r="S8" s="435"/>
      <c r="T8" s="457"/>
      <c r="U8" s="460"/>
      <c r="V8" s="457"/>
      <c r="W8" s="398" t="s">
        <v>60</v>
      </c>
      <c r="X8" s="463"/>
    </row>
    <row r="9" spans="1:24" ht="21" x14ac:dyDescent="0.35">
      <c r="A9" s="426"/>
      <c r="B9" s="429"/>
      <c r="C9" s="429"/>
      <c r="D9" s="426"/>
      <c r="E9" s="426"/>
      <c r="F9" s="426"/>
      <c r="G9" s="429"/>
      <c r="H9" s="429"/>
      <c r="I9" s="432"/>
      <c r="J9" s="441"/>
      <c r="K9" s="435"/>
      <c r="L9" s="435"/>
      <c r="M9" s="435"/>
      <c r="N9" s="435"/>
      <c r="O9" s="438"/>
      <c r="P9" s="435"/>
      <c r="Q9" s="435"/>
      <c r="R9" s="446"/>
      <c r="S9" s="435"/>
      <c r="T9" s="457"/>
      <c r="U9" s="460"/>
      <c r="V9" s="457"/>
      <c r="W9" s="398" t="s">
        <v>61</v>
      </c>
      <c r="X9" s="463"/>
    </row>
    <row r="10" spans="1:24" ht="21" x14ac:dyDescent="0.35">
      <c r="A10" s="427"/>
      <c r="B10" s="430"/>
      <c r="C10" s="430"/>
      <c r="D10" s="427"/>
      <c r="E10" s="427"/>
      <c r="F10" s="427"/>
      <c r="G10" s="430"/>
      <c r="H10" s="430"/>
      <c r="I10" s="433"/>
      <c r="J10" s="442"/>
      <c r="K10" s="436"/>
      <c r="L10" s="436"/>
      <c r="M10" s="436"/>
      <c r="N10" s="436"/>
      <c r="O10" s="439"/>
      <c r="P10" s="436"/>
      <c r="Q10" s="436"/>
      <c r="R10" s="447"/>
      <c r="S10" s="436"/>
      <c r="T10" s="458"/>
      <c r="U10" s="461"/>
      <c r="V10" s="458"/>
      <c r="W10" s="399"/>
      <c r="X10" s="464"/>
    </row>
    <row r="11" spans="1:24" ht="19.5" customHeight="1" x14ac:dyDescent="0.7">
      <c r="A11" s="14">
        <v>1</v>
      </c>
      <c r="B11" s="70" t="s">
        <v>873</v>
      </c>
      <c r="C11" s="227">
        <v>1</v>
      </c>
      <c r="D11" s="229">
        <v>0</v>
      </c>
      <c r="E11" s="229">
        <v>3</v>
      </c>
      <c r="F11" s="229">
        <v>93.2</v>
      </c>
      <c r="G11" s="228">
        <v>393.2</v>
      </c>
      <c r="H11" s="90">
        <v>325</v>
      </c>
      <c r="I11" s="77">
        <f>G11*H11</f>
        <v>127790</v>
      </c>
      <c r="J11" s="1">
        <v>1</v>
      </c>
      <c r="K11" s="97" t="s">
        <v>38</v>
      </c>
      <c r="L11" s="97" t="s">
        <v>22</v>
      </c>
      <c r="M11" s="97"/>
      <c r="N11" s="17">
        <v>96</v>
      </c>
      <c r="O11" s="17">
        <v>5500</v>
      </c>
      <c r="P11" s="17">
        <f>N11*O11</f>
        <v>528000</v>
      </c>
      <c r="Q11" s="14">
        <v>2</v>
      </c>
      <c r="R11" s="91">
        <v>10560</v>
      </c>
      <c r="S11" s="16">
        <f>P11-R11</f>
        <v>517440</v>
      </c>
      <c r="T11" s="17">
        <f>S11+I11</f>
        <v>645230</v>
      </c>
      <c r="U11" s="82">
        <v>0</v>
      </c>
      <c r="V11" s="17">
        <f>T11-U11</f>
        <v>645230</v>
      </c>
      <c r="W11" s="76">
        <v>0.3</v>
      </c>
      <c r="X11" s="17">
        <f>V11*W11%</f>
        <v>1935.69</v>
      </c>
    </row>
    <row r="12" spans="1:24" ht="19.5" customHeight="1" x14ac:dyDescent="0.7">
      <c r="A12" s="14">
        <v>2</v>
      </c>
      <c r="B12" s="70" t="s">
        <v>874</v>
      </c>
      <c r="C12" s="227">
        <v>1</v>
      </c>
      <c r="D12" s="229">
        <v>0</v>
      </c>
      <c r="E12" s="229">
        <v>0</v>
      </c>
      <c r="F12" s="229">
        <v>70.900000000000006</v>
      </c>
      <c r="G12" s="51">
        <v>70.900000000000006</v>
      </c>
      <c r="H12" s="90">
        <v>325</v>
      </c>
      <c r="I12" s="77">
        <f t="shared" ref="I12:I17" si="0">G12*H12</f>
        <v>23042.500000000004</v>
      </c>
      <c r="J12" s="1">
        <v>2</v>
      </c>
      <c r="K12" s="97"/>
      <c r="L12" s="97"/>
      <c r="M12" s="97"/>
      <c r="N12" s="17"/>
      <c r="O12" s="16"/>
      <c r="P12" s="16"/>
      <c r="Q12" s="14"/>
      <c r="R12" s="91"/>
      <c r="S12" s="16"/>
      <c r="T12" s="17">
        <f>I12</f>
        <v>23042.500000000004</v>
      </c>
      <c r="U12" s="82">
        <f>T12</f>
        <v>23042.500000000004</v>
      </c>
      <c r="V12" s="150">
        <v>0</v>
      </c>
      <c r="W12" s="76"/>
      <c r="X12" s="17"/>
    </row>
    <row r="13" spans="1:24" ht="19.5" customHeight="1" x14ac:dyDescent="0.7">
      <c r="A13" s="14">
        <v>3</v>
      </c>
      <c r="B13" s="70" t="s">
        <v>875</v>
      </c>
      <c r="C13" s="227">
        <v>1</v>
      </c>
      <c r="D13" s="229">
        <v>7</v>
      </c>
      <c r="E13" s="229">
        <v>0</v>
      </c>
      <c r="F13" s="229">
        <v>20</v>
      </c>
      <c r="G13" s="51">
        <v>2820</v>
      </c>
      <c r="H13" s="90">
        <v>125</v>
      </c>
      <c r="I13" s="77">
        <f t="shared" si="0"/>
        <v>352500</v>
      </c>
      <c r="J13" s="1">
        <v>3</v>
      </c>
      <c r="K13" s="97"/>
      <c r="L13" s="97"/>
      <c r="M13" s="97"/>
      <c r="N13" s="17"/>
      <c r="O13" s="16"/>
      <c r="P13" s="16"/>
      <c r="Q13" s="14"/>
      <c r="R13" s="91"/>
      <c r="S13" s="16"/>
      <c r="T13" s="17">
        <f t="shared" ref="T13:T17" si="1">I13</f>
        <v>352500</v>
      </c>
      <c r="U13" s="82">
        <f t="shared" ref="U13:U17" si="2">T13</f>
        <v>352500</v>
      </c>
      <c r="V13" s="150">
        <v>0</v>
      </c>
      <c r="W13" s="76"/>
      <c r="X13" s="17"/>
    </row>
    <row r="14" spans="1:24" ht="19.5" customHeight="1" x14ac:dyDescent="0.7">
      <c r="A14" s="14">
        <v>4</v>
      </c>
      <c r="B14" s="70" t="s">
        <v>876</v>
      </c>
      <c r="C14" s="227">
        <v>1</v>
      </c>
      <c r="D14" s="229">
        <v>0</v>
      </c>
      <c r="E14" s="229">
        <v>0</v>
      </c>
      <c r="F14" s="229">
        <v>36.799999999999997</v>
      </c>
      <c r="G14" s="51">
        <v>36.799999999999997</v>
      </c>
      <c r="H14" s="90">
        <v>150</v>
      </c>
      <c r="I14" s="77">
        <f t="shared" si="0"/>
        <v>5520</v>
      </c>
      <c r="J14" s="1">
        <v>4</v>
      </c>
      <c r="K14" s="97"/>
      <c r="L14" s="97"/>
      <c r="M14" s="97"/>
      <c r="N14" s="17"/>
      <c r="O14" s="16"/>
      <c r="P14" s="16"/>
      <c r="Q14" s="14"/>
      <c r="R14" s="91"/>
      <c r="S14" s="16"/>
      <c r="T14" s="17">
        <f t="shared" si="1"/>
        <v>5520</v>
      </c>
      <c r="U14" s="82">
        <f t="shared" si="2"/>
        <v>5520</v>
      </c>
      <c r="V14" s="150">
        <v>0</v>
      </c>
      <c r="W14" s="76"/>
      <c r="X14" s="17"/>
    </row>
    <row r="15" spans="1:24" ht="19.5" customHeight="1" x14ac:dyDescent="0.7">
      <c r="A15" s="14">
        <v>5</v>
      </c>
      <c r="B15" s="70" t="s">
        <v>877</v>
      </c>
      <c r="C15" s="227">
        <v>1</v>
      </c>
      <c r="D15" s="229">
        <v>3</v>
      </c>
      <c r="E15" s="229">
        <v>0</v>
      </c>
      <c r="F15" s="229">
        <v>33</v>
      </c>
      <c r="G15" s="51">
        <v>1233</v>
      </c>
      <c r="H15" s="90">
        <v>100</v>
      </c>
      <c r="I15" s="77">
        <f t="shared" si="0"/>
        <v>123300</v>
      </c>
      <c r="J15" s="1">
        <v>5</v>
      </c>
      <c r="K15" s="97"/>
      <c r="L15" s="97"/>
      <c r="M15" s="97"/>
      <c r="N15" s="17"/>
      <c r="O15" s="16"/>
      <c r="P15" s="16"/>
      <c r="Q15" s="14"/>
      <c r="R15" s="91"/>
      <c r="S15" s="16"/>
      <c r="T15" s="17">
        <f t="shared" si="1"/>
        <v>123300</v>
      </c>
      <c r="U15" s="82">
        <f t="shared" si="2"/>
        <v>123300</v>
      </c>
      <c r="V15" s="150">
        <v>0</v>
      </c>
      <c r="W15" s="76"/>
      <c r="X15" s="17"/>
    </row>
    <row r="16" spans="1:24" ht="19.5" customHeight="1" x14ac:dyDescent="0.7">
      <c r="A16" s="14">
        <v>6</v>
      </c>
      <c r="B16" s="70" t="s">
        <v>878</v>
      </c>
      <c r="C16" s="227">
        <v>1</v>
      </c>
      <c r="D16" s="229">
        <v>10</v>
      </c>
      <c r="E16" s="229">
        <v>0</v>
      </c>
      <c r="F16" s="229">
        <v>0</v>
      </c>
      <c r="G16" s="51">
        <v>4000</v>
      </c>
      <c r="H16" s="90">
        <v>125</v>
      </c>
      <c r="I16" s="77">
        <f t="shared" si="0"/>
        <v>500000</v>
      </c>
      <c r="J16" s="1">
        <v>6</v>
      </c>
      <c r="K16" s="97"/>
      <c r="L16" s="97"/>
      <c r="M16" s="97"/>
      <c r="N16" s="17"/>
      <c r="O16" s="16"/>
      <c r="P16" s="16"/>
      <c r="Q16" s="14"/>
      <c r="R16" s="91"/>
      <c r="S16" s="16"/>
      <c r="T16" s="17">
        <f t="shared" si="1"/>
        <v>500000</v>
      </c>
      <c r="U16" s="82">
        <f t="shared" si="2"/>
        <v>500000</v>
      </c>
      <c r="V16" s="150">
        <v>0</v>
      </c>
      <c r="W16" s="76"/>
      <c r="X16" s="17"/>
    </row>
    <row r="17" spans="1:24" ht="19.5" customHeight="1" x14ac:dyDescent="0.7">
      <c r="A17" s="14">
        <v>7</v>
      </c>
      <c r="B17" s="70" t="s">
        <v>879</v>
      </c>
      <c r="C17" s="227">
        <v>1</v>
      </c>
      <c r="D17" s="229">
        <v>6</v>
      </c>
      <c r="E17" s="229">
        <v>0</v>
      </c>
      <c r="F17" s="229">
        <v>51</v>
      </c>
      <c r="G17" s="51">
        <v>2451</v>
      </c>
      <c r="H17" s="90">
        <v>100</v>
      </c>
      <c r="I17" s="77">
        <f t="shared" si="0"/>
        <v>245100</v>
      </c>
      <c r="J17" s="1">
        <v>7</v>
      </c>
      <c r="K17" s="97"/>
      <c r="L17" s="97"/>
      <c r="M17" s="97"/>
      <c r="N17" s="17"/>
      <c r="O17" s="16"/>
      <c r="P17" s="16"/>
      <c r="Q17" s="14"/>
      <c r="R17" s="91"/>
      <c r="S17" s="16"/>
      <c r="T17" s="17">
        <f t="shared" si="1"/>
        <v>245100</v>
      </c>
      <c r="U17" s="82">
        <f t="shared" si="2"/>
        <v>245100</v>
      </c>
      <c r="V17" s="150">
        <v>0</v>
      </c>
      <c r="W17" s="76"/>
      <c r="X17" s="17"/>
    </row>
    <row r="18" spans="1:24" ht="21" x14ac:dyDescent="0.7">
      <c r="A18" s="3"/>
      <c r="B18" s="3"/>
      <c r="C18" s="3"/>
      <c r="D18" s="226"/>
      <c r="E18" s="226"/>
      <c r="F18" s="226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145">
        <f>SUM(V11:V17)</f>
        <v>645230</v>
      </c>
      <c r="W18" s="92"/>
      <c r="X18" s="68">
        <f>SUM(X11:X17)</f>
        <v>1935.69</v>
      </c>
    </row>
    <row r="20" spans="1:24" x14ac:dyDescent="0.35">
      <c r="S20" s="83" t="s">
        <v>789</v>
      </c>
    </row>
    <row r="23" spans="1:24" ht="21" x14ac:dyDescent="0.7">
      <c r="I23" s="3"/>
    </row>
  </sheetData>
  <mergeCells count="29">
    <mergeCell ref="A2:X2"/>
    <mergeCell ref="A3:T3"/>
    <mergeCell ref="A5:I5"/>
    <mergeCell ref="J5:S5"/>
    <mergeCell ref="T5:T10"/>
    <mergeCell ref="U5:U10"/>
    <mergeCell ref="V5:V10"/>
    <mergeCell ref="X5:X10"/>
    <mergeCell ref="A6:A10"/>
    <mergeCell ref="L6:L10"/>
    <mergeCell ref="M6:M10"/>
    <mergeCell ref="N6:N10"/>
    <mergeCell ref="O6:O10"/>
    <mergeCell ref="B6:B10"/>
    <mergeCell ref="C6:C10"/>
    <mergeCell ref="D6:F7"/>
    <mergeCell ref="G6:G10"/>
    <mergeCell ref="H6:H10"/>
    <mergeCell ref="I6:I10"/>
    <mergeCell ref="D8:D10"/>
    <mergeCell ref="E8:E10"/>
    <mergeCell ref="F8:F10"/>
    <mergeCell ref="J6:J10"/>
    <mergeCell ref="K6:K10"/>
    <mergeCell ref="P6:P10"/>
    <mergeCell ref="Q6:R6"/>
    <mergeCell ref="S6:S10"/>
    <mergeCell ref="Q7:Q10"/>
    <mergeCell ref="R7:R10"/>
  </mergeCells>
  <pageMargins left="0.11811023622047245" right="0.11811023622047245" top="0.74803149606299213" bottom="0.74803149606299213" header="0.31496062992125984" footer="0.31496062992125984"/>
  <pageSetup paperSize="9" scale="6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215</vt:i4>
      </vt:variant>
      <vt:variant>
        <vt:lpstr>ช่วงที่มีชื่อ</vt:lpstr>
      </vt:variant>
      <vt:variant>
        <vt:i4>1</vt:i4>
      </vt:variant>
    </vt:vector>
  </HeadingPairs>
  <TitlesOfParts>
    <vt:vector size="216" baseType="lpstr">
      <vt:lpstr>จุฑาพร</vt:lpstr>
      <vt:lpstr>ทักษิณ</vt:lpstr>
      <vt:lpstr>ยอดรักษ์</vt:lpstr>
      <vt:lpstr>ชีพ(อนันทศักดิ์)</vt:lpstr>
      <vt:lpstr>อนุดา</vt:lpstr>
      <vt:lpstr>สร้วง</vt:lpstr>
      <vt:lpstr>สาคร</vt:lpstr>
      <vt:lpstr>พอท.ปิยะวัฒน์</vt:lpstr>
      <vt:lpstr>จารึก</vt:lpstr>
      <vt:lpstr>กัลยา</vt:lpstr>
      <vt:lpstr>จันทร์(ธัญพัฒน์ เพชรแดง)</vt:lpstr>
      <vt:lpstr>ชุติกาญจน์</vt:lpstr>
      <vt:lpstr>วรนุช (ติ้ว)</vt:lpstr>
      <vt:lpstr>เอก</vt:lpstr>
      <vt:lpstr>ยงยุทธ</vt:lpstr>
      <vt:lpstr>วัชระ</vt:lpstr>
      <vt:lpstr>อำไพ</vt:lpstr>
      <vt:lpstr>จำลอง</vt:lpstr>
      <vt:lpstr>อุบล</vt:lpstr>
      <vt:lpstr>เกษรา</vt:lpstr>
      <vt:lpstr>บุญธรรม</vt:lpstr>
      <vt:lpstr>ชนันท์</vt:lpstr>
      <vt:lpstr>เคียง</vt:lpstr>
      <vt:lpstr>ละออง</vt:lpstr>
      <vt:lpstr>ประไพ</vt:lpstr>
      <vt:lpstr>พศกฤษ</vt:lpstr>
      <vt:lpstr>แจ้ว</vt:lpstr>
      <vt:lpstr>เทียนชัย</vt:lpstr>
      <vt:lpstr>เริงชัย</vt:lpstr>
      <vt:lpstr>คำนึง</vt:lpstr>
      <vt:lpstr>สุวิทย์</vt:lpstr>
      <vt:lpstr>เสาวลักษณ์</vt:lpstr>
      <vt:lpstr>อารีย์</vt:lpstr>
      <vt:lpstr>กระบวน จุริรัชนีกร</vt:lpstr>
      <vt:lpstr>เพิ่ม</vt:lpstr>
      <vt:lpstr>อุไร</vt:lpstr>
      <vt:lpstr>อรวรรณ</vt:lpstr>
      <vt:lpstr>สุภาพ</vt:lpstr>
      <vt:lpstr>ฉ้าย</vt:lpstr>
      <vt:lpstr>สนั่น(ฐิตารีย์)</vt:lpstr>
      <vt:lpstr>อภิชาติ</vt:lpstr>
      <vt:lpstr>อาทร</vt:lpstr>
      <vt:lpstr>ถาวร</vt:lpstr>
      <vt:lpstr>ณรงค์ ชูสิงแค</vt:lpstr>
      <vt:lpstr>พรั่ง</vt:lpstr>
      <vt:lpstr>ถนอม</vt:lpstr>
      <vt:lpstr>พยอม</vt:lpstr>
      <vt:lpstr>สำราญ</vt:lpstr>
      <vt:lpstr>พรทิพย์</vt:lpstr>
      <vt:lpstr>คำนูญ</vt:lpstr>
      <vt:lpstr>ฤทัยรัตน์</vt:lpstr>
      <vt:lpstr>ปรีชา</vt:lpstr>
      <vt:lpstr>ประเทือง</vt:lpstr>
      <vt:lpstr>สุภาณี</vt:lpstr>
      <vt:lpstr>บวน</vt:lpstr>
      <vt:lpstr>เสรี(นัยณา)</vt:lpstr>
      <vt:lpstr>เดโช</vt:lpstr>
      <vt:lpstr>ประทุม</vt:lpstr>
      <vt:lpstr>เพ็ญศรี</vt:lpstr>
      <vt:lpstr>ครื้น</vt:lpstr>
      <vt:lpstr>สาโรจน์</vt:lpstr>
      <vt:lpstr>อุไรวรรณ</vt:lpstr>
      <vt:lpstr>ชุติมา</vt:lpstr>
      <vt:lpstr>สุชัด</vt:lpstr>
      <vt:lpstr>กระแสร์</vt:lpstr>
      <vt:lpstr>พิริยะ</vt:lpstr>
      <vt:lpstr>เกรียงศักดิ์</vt:lpstr>
      <vt:lpstr>อดุลย์</vt:lpstr>
      <vt:lpstr>มธุรส</vt:lpstr>
      <vt:lpstr>อมรรัตน์</vt:lpstr>
      <vt:lpstr>ณรงค์ คงตุก</vt:lpstr>
      <vt:lpstr>ยินดี</vt:lpstr>
      <vt:lpstr>วีระ</vt:lpstr>
      <vt:lpstr>หจก.พรพีรพัฒน์</vt:lpstr>
      <vt:lpstr>วิฑูร</vt:lpstr>
      <vt:lpstr>ชัยธนัตถ์</vt:lpstr>
      <vt:lpstr>ธีระพงศ์</vt:lpstr>
      <vt:lpstr>จารึก  สุดเอียด</vt:lpstr>
      <vt:lpstr>เจิม</vt:lpstr>
      <vt:lpstr>เกศียร</vt:lpstr>
      <vt:lpstr>ไพรัตน์</vt:lpstr>
      <vt:lpstr>สุชาติ</vt:lpstr>
      <vt:lpstr>นิติ</vt:lpstr>
      <vt:lpstr>วิจิตรตรี</vt:lpstr>
      <vt:lpstr>เฉลิม</vt:lpstr>
      <vt:lpstr>ปรีดา</vt:lpstr>
      <vt:lpstr>ปราณี (ภานุวัตร)</vt:lpstr>
      <vt:lpstr>นางสาวชุติมา สุดจันทร์</vt:lpstr>
      <vt:lpstr>ชุม(จนันท์พร)</vt:lpstr>
      <vt:lpstr>ก้องเกียรติ</vt:lpstr>
      <vt:lpstr>กิตติพงค์ </vt:lpstr>
      <vt:lpstr>กิ้มเซี้ยน </vt:lpstr>
      <vt:lpstr>กุลภัสสร์ </vt:lpstr>
      <vt:lpstr>เกษม</vt:lpstr>
      <vt:lpstr>ครวญ</vt:lpstr>
      <vt:lpstr>ครัน</vt:lpstr>
      <vt:lpstr>คลี่</vt:lpstr>
      <vt:lpstr>คำนึง  </vt:lpstr>
      <vt:lpstr>จรรยารัตน์</vt:lpstr>
      <vt:lpstr>จรวย</vt:lpstr>
      <vt:lpstr>จรวยพร</vt:lpstr>
      <vt:lpstr>จับ</vt:lpstr>
      <vt:lpstr>จ้าย</vt:lpstr>
      <vt:lpstr>จินดา</vt:lpstr>
      <vt:lpstr>จิราพร</vt:lpstr>
      <vt:lpstr>ฉวีวรรณ์</vt:lpstr>
      <vt:lpstr>ช่อง</vt:lpstr>
      <vt:lpstr>ชายแดน</vt:lpstr>
      <vt:lpstr>ชุ่ม</vt:lpstr>
      <vt:lpstr>เชาวลิต</vt:lpstr>
      <vt:lpstr>ดาบตำรวจณรงค์</vt:lpstr>
      <vt:lpstr>ณรงค์ สงหนู</vt:lpstr>
      <vt:lpstr>ณรงค์ หนูเพ็ง</vt:lpstr>
      <vt:lpstr>ณัฐฉรา </vt:lpstr>
      <vt:lpstr>ทวีศักดิ์</vt:lpstr>
      <vt:lpstr>ทอง</vt:lpstr>
      <vt:lpstr>ทัศนันท์ </vt:lpstr>
      <vt:lpstr>ธนัญอร </vt:lpstr>
      <vt:lpstr>ธรรมรงค์ </vt:lpstr>
      <vt:lpstr>ธิดารัตน์</vt:lpstr>
      <vt:lpstr>นงเยาว์  ทองนอก</vt:lpstr>
      <vt:lpstr>นงเยาว์ สินธุพาชี</vt:lpstr>
      <vt:lpstr>นภัสนันท์ </vt:lpstr>
      <vt:lpstr>น้อย </vt:lpstr>
      <vt:lpstr>นันทชัย </vt:lpstr>
      <vt:lpstr>นิคม </vt:lpstr>
      <vt:lpstr>นิดา </vt:lpstr>
      <vt:lpstr>นิตยา </vt:lpstr>
      <vt:lpstr>นิรัฏชา</vt:lpstr>
      <vt:lpstr>นี</vt:lpstr>
      <vt:lpstr>บวน บุญญานุพงศ์</vt:lpstr>
      <vt:lpstr>ประกิต </vt:lpstr>
      <vt:lpstr>ประคอง </vt:lpstr>
      <vt:lpstr>ประเสริฐ </vt:lpstr>
      <vt:lpstr>ปอง</vt:lpstr>
      <vt:lpstr>ผ่อง</vt:lpstr>
      <vt:lpstr>ผ่องอำไพ</vt:lpstr>
      <vt:lpstr>เผียน</vt:lpstr>
      <vt:lpstr>พรรณพร</vt:lpstr>
      <vt:lpstr>พุม</vt:lpstr>
      <vt:lpstr>เพ็ชร</vt:lpstr>
      <vt:lpstr>ไพรินทร์ </vt:lpstr>
      <vt:lpstr>ภึรึก </vt:lpstr>
      <vt:lpstr>เรวดี</vt:lpstr>
      <vt:lpstr>เริงพันธ์ </vt:lpstr>
      <vt:lpstr>ลอบ</vt:lpstr>
      <vt:lpstr>ลั่นทม</vt:lpstr>
      <vt:lpstr>วรรณี</vt:lpstr>
      <vt:lpstr>วัชราพร</vt:lpstr>
      <vt:lpstr>วิจิตร  นุ่นน้อย</vt:lpstr>
      <vt:lpstr>วิไลพร</vt:lpstr>
      <vt:lpstr>วิไลลักษณ์ แก้วทองมา</vt:lpstr>
      <vt:lpstr>วิไลลักษณ์ เรืองสังข์</vt:lpstr>
      <vt:lpstr>สงกร</vt:lpstr>
      <vt:lpstr>สงวน</vt:lpstr>
      <vt:lpstr>สนั่น</vt:lpstr>
      <vt:lpstr>สวัสดิ์</vt:lpstr>
      <vt:lpstr>ส่อง</vt:lpstr>
      <vt:lpstr>สอด</vt:lpstr>
      <vt:lpstr>บุญเลิศ จันสี</vt:lpstr>
      <vt:lpstr>สุกัญญา</vt:lpstr>
      <vt:lpstr>สุจิน</vt:lpstr>
      <vt:lpstr>สุทัศน์</vt:lpstr>
      <vt:lpstr>เสงี่ยม</vt:lpstr>
      <vt:lpstr>เสนอ</vt:lpstr>
      <vt:lpstr>เสริญ</vt:lpstr>
      <vt:lpstr>เหม</vt:lpstr>
      <vt:lpstr>เหียน</vt:lpstr>
      <vt:lpstr>อภิวัฒน์ </vt:lpstr>
      <vt:lpstr>อรุณ</vt:lpstr>
      <vt:lpstr>อำนวย</vt:lpstr>
      <vt:lpstr>อ่ำ</vt:lpstr>
      <vt:lpstr>อำไพ  ขวัญสุด</vt:lpstr>
      <vt:lpstr>อุไร ชูแก้ว</vt:lpstr>
      <vt:lpstr>พัชรี</vt:lpstr>
      <vt:lpstr>ผิน</vt:lpstr>
      <vt:lpstr>กระบวน  ด้วงเขียว</vt:lpstr>
      <vt:lpstr>นงเยาว์ ชูเชิด</vt:lpstr>
      <vt:lpstr>เรือน</vt:lpstr>
      <vt:lpstr>อารียา</vt:lpstr>
      <vt:lpstr>อุสรา</vt:lpstr>
      <vt:lpstr>เหิม</vt:lpstr>
      <vt:lpstr>เจียม</vt:lpstr>
      <vt:lpstr>ศศิกานต์</vt:lpstr>
      <vt:lpstr>กาญจนา</vt:lpstr>
      <vt:lpstr>ทวี </vt:lpstr>
      <vt:lpstr>อรณิช</vt:lpstr>
      <vt:lpstr>พงศ์สุดา</vt:lpstr>
      <vt:lpstr>สมพร</vt:lpstr>
      <vt:lpstr>กัญญา</vt:lpstr>
      <vt:lpstr>สมศักดิ์  </vt:lpstr>
      <vt:lpstr>หนูรินทร์ ผุสดี</vt:lpstr>
      <vt:lpstr>รัตนาภรณ์</vt:lpstr>
      <vt:lpstr>สุนันทา</vt:lpstr>
      <vt:lpstr>จิรายุทธ์</vt:lpstr>
      <vt:lpstr>กระบวน บัวทอง</vt:lpstr>
      <vt:lpstr>นิโรจ(ชุ่ม)หนูเจริญ</vt:lpstr>
      <vt:lpstr>ธวัช บัวดำ</vt:lpstr>
      <vt:lpstr>อรนี นวลเขียว</vt:lpstr>
      <vt:lpstr>รัฐกานต์ แขน้ำแก้ว</vt:lpstr>
      <vt:lpstr>วนิดา ณะจันทร์(สุนิสา เสนเกื้อ)</vt:lpstr>
      <vt:lpstr>เนาวรัตน์  พรหมสมบัติ</vt:lpstr>
      <vt:lpstr>จตุรภัทร</vt:lpstr>
      <vt:lpstr>จิราพร เขียวอุ่น</vt:lpstr>
      <vt:lpstr>เนติชัย ถนนแก้ว</vt:lpstr>
      <vt:lpstr>อนัน  พรมอ่อน</vt:lpstr>
      <vt:lpstr>จำนง</vt:lpstr>
      <vt:lpstr>อุสา</vt:lpstr>
      <vt:lpstr>เสทือน</vt:lpstr>
      <vt:lpstr>เหียน  สุดเอียด</vt:lpstr>
      <vt:lpstr>สุมิตตา</vt:lpstr>
      <vt:lpstr>เจนกริช</vt:lpstr>
      <vt:lpstr>คำรณ</vt:lpstr>
      <vt:lpstr>ปาณิสรา รสมาลี</vt:lpstr>
      <vt:lpstr>นันทา  ชุมทอง</vt:lpstr>
      <vt:lpstr>อนุดา!Print_Titles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LEMAL</dc:creator>
  <cp:lastModifiedBy>User</cp:lastModifiedBy>
  <cp:lastPrinted>2022-01-04T02:23:29Z</cp:lastPrinted>
  <dcterms:created xsi:type="dcterms:W3CDTF">2020-01-29T03:52:10Z</dcterms:created>
  <dcterms:modified xsi:type="dcterms:W3CDTF">2022-01-10T07:07:47Z</dcterms:modified>
</cp:coreProperties>
</file>